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620" yWindow="1020" windowWidth="10155" windowHeight="7185"/>
  </bookViews>
  <sheets>
    <sheet name="4" sheetId="2" r:id="rId1"/>
  </sheets>
  <calcPr calcId="145621" refMode="R1C1"/>
</workbook>
</file>

<file path=xl/calcChain.xml><?xml version="1.0" encoding="utf-8"?>
<calcChain xmlns="http://schemas.openxmlformats.org/spreadsheetml/2006/main">
  <c r="D67" i="2" l="1"/>
  <c r="D64" i="2"/>
  <c r="D42" i="2"/>
  <c r="D40" i="2"/>
  <c r="D33" i="2"/>
  <c r="E33" i="2"/>
  <c r="E49" i="2"/>
  <c r="E67" i="2"/>
  <c r="E64" i="2"/>
  <c r="E40" i="2"/>
  <c r="E42" i="2"/>
  <c r="D63" i="2" l="1"/>
  <c r="I48" i="2"/>
  <c r="J48" i="2" s="1"/>
  <c r="I42" i="2"/>
  <c r="J42" i="2" s="1"/>
  <c r="I64" i="2"/>
  <c r="J64" i="2" s="1"/>
  <c r="I45" i="2"/>
  <c r="J45" i="2" s="1"/>
  <c r="E39" i="2"/>
  <c r="I100" i="2"/>
  <c r="J100" i="2" s="1"/>
  <c r="I99" i="2"/>
  <c r="J99" i="2" s="1"/>
  <c r="I98" i="2"/>
  <c r="J98" i="2" s="1"/>
  <c r="I97" i="2"/>
  <c r="J97" i="2" s="1"/>
  <c r="I96" i="2"/>
  <c r="J96" i="2" s="1"/>
  <c r="I95" i="2"/>
  <c r="J95" i="2" s="1"/>
  <c r="G39" i="2"/>
  <c r="G43" i="2"/>
  <c r="G63" i="2"/>
  <c r="G59" i="2"/>
  <c r="G21" i="2"/>
  <c r="G32" i="2"/>
  <c r="G16" i="2" s="1"/>
  <c r="H92" i="2"/>
  <c r="F92" i="2"/>
  <c r="D39" i="2"/>
  <c r="D43" i="2"/>
  <c r="D59" i="2"/>
  <c r="F39" i="2"/>
  <c r="H39" i="2"/>
  <c r="E43" i="2"/>
  <c r="F43" i="2"/>
  <c r="H43" i="2"/>
  <c r="I50" i="2"/>
  <c r="I53" i="2"/>
  <c r="I56" i="2"/>
  <c r="I60" i="2"/>
  <c r="I61" i="2"/>
  <c r="E63" i="2"/>
  <c r="F63" i="2"/>
  <c r="H63" i="2"/>
  <c r="I68" i="2"/>
  <c r="I62" i="2"/>
  <c r="J62" i="2" s="1"/>
  <c r="F59" i="2"/>
  <c r="F38" i="2"/>
  <c r="F91" i="2" s="1"/>
  <c r="H59" i="2"/>
  <c r="D21" i="2"/>
  <c r="D32" i="2"/>
  <c r="I17" i="2"/>
  <c r="I18" i="2"/>
  <c r="I19" i="2"/>
  <c r="I20" i="2"/>
  <c r="E21" i="2"/>
  <c r="F21" i="2"/>
  <c r="H21" i="2"/>
  <c r="I24" i="2"/>
  <c r="I33" i="2"/>
  <c r="J33" i="2" s="1"/>
  <c r="I34" i="2"/>
  <c r="I35" i="2"/>
  <c r="I36" i="2"/>
  <c r="J36" i="2"/>
  <c r="F32" i="2"/>
  <c r="F16" i="2"/>
  <c r="F90" i="2" s="1"/>
  <c r="F89" i="2" s="1"/>
  <c r="F74" i="2" s="1"/>
  <c r="H32" i="2"/>
  <c r="I88" i="2"/>
  <c r="J88" i="2" s="1"/>
  <c r="I87" i="2"/>
  <c r="J87" i="2" s="1"/>
  <c r="I86" i="2"/>
  <c r="J86" i="2" s="1"/>
  <c r="I85" i="2"/>
  <c r="J85" i="2" s="1"/>
  <c r="I84" i="2"/>
  <c r="J84" i="2" s="1"/>
  <c r="I83" i="2"/>
  <c r="J83" i="2" s="1"/>
  <c r="I82" i="2"/>
  <c r="J82" i="2" s="1"/>
  <c r="I81" i="2"/>
  <c r="J81" i="2" s="1"/>
  <c r="I80" i="2"/>
  <c r="J80" i="2" s="1"/>
  <c r="I79" i="2"/>
  <c r="J79" i="2" s="1"/>
  <c r="I78" i="2"/>
  <c r="J78" i="2" s="1"/>
  <c r="I77" i="2"/>
  <c r="J77" i="2" s="1"/>
  <c r="I76" i="2"/>
  <c r="J76" i="2" s="1"/>
  <c r="I75" i="2"/>
  <c r="J75" i="2" s="1"/>
  <c r="E32" i="2"/>
  <c r="E16" i="2" s="1"/>
  <c r="E59" i="2"/>
  <c r="I71" i="2"/>
  <c r="J71" i="2" s="1"/>
  <c r="I70" i="2"/>
  <c r="J70" i="2" s="1"/>
  <c r="I69" i="2"/>
  <c r="J69" i="2" s="1"/>
  <c r="J68" i="2"/>
  <c r="I67" i="2"/>
  <c r="I66" i="2"/>
  <c r="J66" i="2" s="1"/>
  <c r="I65" i="2"/>
  <c r="J65" i="2" s="1"/>
  <c r="J61" i="2"/>
  <c r="J60" i="2"/>
  <c r="J59" i="2" s="1"/>
  <c r="I58" i="2"/>
  <c r="J58" i="2" s="1"/>
  <c r="I57" i="2"/>
  <c r="J57" i="2" s="1"/>
  <c r="J56" i="2"/>
  <c r="I55" i="2"/>
  <c r="J55" i="2" s="1"/>
  <c r="I54" i="2"/>
  <c r="J54" i="2" s="1"/>
  <c r="J53" i="2"/>
  <c r="I52" i="2"/>
  <c r="J52" i="2" s="1"/>
  <c r="I51" i="2"/>
  <c r="J51" i="2" s="1"/>
  <c r="J50" i="2"/>
  <c r="I49" i="2"/>
  <c r="J49" i="2" s="1"/>
  <c r="I47" i="2"/>
  <c r="J47" i="2" s="1"/>
  <c r="I46" i="2"/>
  <c r="J46" i="2" s="1"/>
  <c r="I44" i="2"/>
  <c r="J44" i="2" s="1"/>
  <c r="I41" i="2"/>
  <c r="J41" i="2" s="1"/>
  <c r="I40" i="2"/>
  <c r="J40" i="2" s="1"/>
  <c r="J35" i="2"/>
  <c r="I31" i="2"/>
  <c r="J31" i="2" s="1"/>
  <c r="I30" i="2"/>
  <c r="J30" i="2" s="1"/>
  <c r="I29" i="2"/>
  <c r="J29" i="2" s="1"/>
  <c r="I28" i="2"/>
  <c r="J28" i="2" s="1"/>
  <c r="I27" i="2"/>
  <c r="J27" i="2" s="1"/>
  <c r="I26" i="2"/>
  <c r="J26" i="2" s="1"/>
  <c r="I25" i="2"/>
  <c r="J25" i="2" s="1"/>
  <c r="J24" i="2"/>
  <c r="I23" i="2"/>
  <c r="J23" i="2" s="1"/>
  <c r="I22" i="2"/>
  <c r="J22" i="2" s="1"/>
  <c r="J20" i="2"/>
  <c r="J19" i="2"/>
  <c r="J18" i="2"/>
  <c r="J17" i="2"/>
  <c r="F72" i="2"/>
  <c r="J34" i="2"/>
  <c r="H16" i="2"/>
  <c r="H90" i="2" s="1"/>
  <c r="J32" i="2" l="1"/>
  <c r="I21" i="2"/>
  <c r="E38" i="2"/>
  <c r="E72" i="2" s="1"/>
  <c r="J67" i="2"/>
  <c r="D38" i="2"/>
  <c r="D91" i="2" s="1"/>
  <c r="J21" i="2"/>
  <c r="I32" i="2"/>
  <c r="I16" i="2" s="1"/>
  <c r="E90" i="2" s="1"/>
  <c r="D16" i="2"/>
  <c r="H38" i="2"/>
  <c r="H91" i="2" s="1"/>
  <c r="H89" i="2" s="1"/>
  <c r="H74" i="2" s="1"/>
  <c r="I59" i="2"/>
  <c r="I39" i="2"/>
  <c r="J39" i="2" s="1"/>
  <c r="I63" i="2"/>
  <c r="J63" i="2" s="1"/>
  <c r="G38" i="2"/>
  <c r="G72" i="2" s="1"/>
  <c r="I43" i="2"/>
  <c r="J43" i="2" s="1"/>
  <c r="E93" i="2"/>
  <c r="D90" i="2"/>
  <c r="H72" i="2"/>
  <c r="J16" i="2" l="1"/>
  <c r="D72" i="2"/>
  <c r="G90" i="2"/>
  <c r="I90" i="2" s="1"/>
  <c r="J90" i="2" s="1"/>
  <c r="I38" i="2"/>
  <c r="E91" i="2" s="1"/>
  <c r="G91" i="2"/>
  <c r="E94" i="2"/>
  <c r="E92" i="2" s="1"/>
  <c r="J38" i="2"/>
  <c r="D89" i="2"/>
  <c r="G93" i="2"/>
  <c r="G94" i="2"/>
  <c r="I94" i="2" s="1"/>
  <c r="J94" i="2" s="1"/>
  <c r="G89" i="2" l="1"/>
  <c r="G92" i="2"/>
  <c r="I72" i="2"/>
  <c r="J72" i="2" s="1"/>
  <c r="I93" i="2"/>
  <c r="J93" i="2" s="1"/>
  <c r="J92" i="2" s="1"/>
  <c r="D74" i="2"/>
  <c r="I91" i="2"/>
  <c r="J91" i="2" s="1"/>
  <c r="E89" i="2"/>
  <c r="G74" i="2" l="1"/>
  <c r="I92" i="2"/>
  <c r="E74" i="2"/>
  <c r="I89" i="2"/>
  <c r="I74" i="2" l="1"/>
  <c r="J89" i="2"/>
  <c r="J74" i="2" s="1"/>
</calcChain>
</file>

<file path=xl/comments1.xml><?xml version="1.0" encoding="utf-8"?>
<comments xmlns="http://schemas.openxmlformats.org/spreadsheetml/2006/main">
  <authors>
    <author>Galina</author>
  </authors>
  <commentList>
    <comment ref="G91" authorId="0">
      <text>
        <r>
          <rPr>
            <b/>
            <sz val="8"/>
            <color indexed="81"/>
            <rFont val="Tahoma"/>
            <family val="2"/>
            <charset val="204"/>
          </rPr>
          <t>Galina:</t>
        </r>
        <r>
          <rPr>
            <sz val="8"/>
            <color indexed="81"/>
            <rFont val="Tahoma"/>
            <family val="2"/>
            <charset val="204"/>
          </rPr>
          <t xml:space="preserve">
объявление на взнос наличными  на л/с
</t>
        </r>
      </text>
    </comment>
  </commentList>
</comments>
</file>

<file path=xl/sharedStrings.xml><?xml version="1.0" encoding="utf-8"?>
<sst xmlns="http://schemas.openxmlformats.org/spreadsheetml/2006/main" count="328" uniqueCount="274">
  <si>
    <t>Наименование показателя</t>
  </si>
  <si>
    <t>Код стр.</t>
  </si>
  <si>
    <t>Код аналитики</t>
  </si>
  <si>
    <t>Утвержденно плановых назначений</t>
  </si>
  <si>
    <t>Исполнено плановых назначений. Через лицевые счета</t>
  </si>
  <si>
    <t>Исполнено плановых назначений. Через банковские счета</t>
  </si>
  <si>
    <t>Исполнено плановых назначений. Через кассу учреждения</t>
  </si>
  <si>
    <t>Исполнено плановых назначений. Некассовыми операциями</t>
  </si>
  <si>
    <t>Исполнено плановых назначений. Итого</t>
  </si>
  <si>
    <t>Не исполнено плановых назначений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</si>
  <si>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</si>
  <si>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</si>
  <si>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</si>
  <si>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</si>
  <si>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</si>
  <si>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</si>
  <si>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</si>
  <si>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</si>
  <si>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</si>
  <si>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</si>
  <si>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Доходы - всего</t>
  </si>
  <si>
    <t>010</t>
  </si>
  <si>
    <t/>
  </si>
  <si>
    <t>Доходы от собственности</t>
  </si>
  <si>
    <t>030</t>
  </si>
  <si>
    <t>120</t>
  </si>
  <si>
    <t>из них: от аренды активов</t>
  </si>
  <si>
    <t>031</t>
  </si>
  <si>
    <t>Доходы от оказания платных услуг (работ)</t>
  </si>
  <si>
    <t>040</t>
  </si>
  <si>
    <t>130</t>
  </si>
  <si>
    <t>Доходы от штрафов, пеней, иных сумм принудительного изъятия</t>
  </si>
  <si>
    <t>050</t>
  </si>
  <si>
    <t>140</t>
  </si>
  <si>
    <t>Безвозмездные  поступления от бюджетов</t>
  </si>
  <si>
    <t>060</t>
  </si>
  <si>
    <t>150</t>
  </si>
  <si>
    <t>в т.ч. поступления от наднациональных организаций и правительств  иностранных государств</t>
  </si>
  <si>
    <t>062</t>
  </si>
  <si>
    <t>152</t>
  </si>
  <si>
    <t>поступления от международных финансовых организаций</t>
  </si>
  <si>
    <t>063</t>
  </si>
  <si>
    <t>153</t>
  </si>
  <si>
    <t>Доходы от операций с активами</t>
  </si>
  <si>
    <t>090</t>
  </si>
  <si>
    <t>x</t>
  </si>
  <si>
    <t>в т.ч. от выбытий основных средств</t>
  </si>
  <si>
    <t>092</t>
  </si>
  <si>
    <t>410</t>
  </si>
  <si>
    <t>в т.ч. от выбытий нематериальных активов</t>
  </si>
  <si>
    <t>093</t>
  </si>
  <si>
    <t>420</t>
  </si>
  <si>
    <t>в т.ч. от выбытий непроизводственных активов</t>
  </si>
  <si>
    <t>094</t>
  </si>
  <si>
    <t>430</t>
  </si>
  <si>
    <t>в т.ч. от выбытий материальных запасов</t>
  </si>
  <si>
    <t>095</t>
  </si>
  <si>
    <t>440</t>
  </si>
  <si>
    <t>в т.ч. от выбытий ценных бумаг, кроме акций</t>
  </si>
  <si>
    <t>096</t>
  </si>
  <si>
    <t>620</t>
  </si>
  <si>
    <t>в т.ч. от выбытий акций</t>
  </si>
  <si>
    <t>097</t>
  </si>
  <si>
    <t>630</t>
  </si>
  <si>
    <t>в т.ч. от выбытий иных финансовых активов</t>
  </si>
  <si>
    <t>098</t>
  </si>
  <si>
    <t>650</t>
  </si>
  <si>
    <t>Прочие доходы</t>
  </si>
  <si>
    <t>100</t>
  </si>
  <si>
    <t>180</t>
  </si>
  <si>
    <t>субсидии на выполнение государственного (муниципального) задания</t>
  </si>
  <si>
    <t>101</t>
  </si>
  <si>
    <t>субсдии на иные цели</t>
  </si>
  <si>
    <t>102</t>
  </si>
  <si>
    <t>бюджетные инвестиции</t>
  </si>
  <si>
    <t>103</t>
  </si>
  <si>
    <t>иные доходы</t>
  </si>
  <si>
    <t>104</t>
  </si>
  <si>
    <t>Расходы - всего</t>
  </si>
  <si>
    <t>200</t>
  </si>
  <si>
    <t>в т.ч. Оплата труда и начисления на выплаты по оплате труда</t>
  </si>
  <si>
    <t>160</t>
  </si>
  <si>
    <t>210</t>
  </si>
  <si>
    <t>в т.ч. заработная плата</t>
  </si>
  <si>
    <t>161</t>
  </si>
  <si>
    <t>211</t>
  </si>
  <si>
    <t>прочие выплаты</t>
  </si>
  <si>
    <t>162</t>
  </si>
  <si>
    <t>212</t>
  </si>
  <si>
    <t>начисления на выплаты по оплате труда</t>
  </si>
  <si>
    <t>163</t>
  </si>
  <si>
    <t>213</t>
  </si>
  <si>
    <t>Приобретение работ, услуг</t>
  </si>
  <si>
    <t>170</t>
  </si>
  <si>
    <t>220</t>
  </si>
  <si>
    <t>в т.ч. услуги связи</t>
  </si>
  <si>
    <t>171</t>
  </si>
  <si>
    <t>221</t>
  </si>
  <si>
    <t>транспортные услуги</t>
  </si>
  <si>
    <t>172</t>
  </si>
  <si>
    <t>222</t>
  </si>
  <si>
    <t>коммунальные услуги</t>
  </si>
  <si>
    <t>173</t>
  </si>
  <si>
    <t>223</t>
  </si>
  <si>
    <t>арендная плата за пользование имуществом</t>
  </si>
  <si>
    <t>174</t>
  </si>
  <si>
    <t>224</t>
  </si>
  <si>
    <t>работы, услуги по содержанию имущества</t>
  </si>
  <si>
    <t>175</t>
  </si>
  <si>
    <t>225</t>
  </si>
  <si>
    <t>прочие работы, услуги</t>
  </si>
  <si>
    <t>176</t>
  </si>
  <si>
    <t>226</t>
  </si>
  <si>
    <t>Обслуживание долговых обязательств</t>
  </si>
  <si>
    <t>190</t>
  </si>
  <si>
    <t>230</t>
  </si>
  <si>
    <t>в т.ч.  обслуживание долговых обязательств перед резидентами</t>
  </si>
  <si>
    <t>191</t>
  </si>
  <si>
    <t>231</t>
  </si>
  <si>
    <t>обслуживание долговых обязательств перед нерезидентами</t>
  </si>
  <si>
    <t>192</t>
  </si>
  <si>
    <t>232</t>
  </si>
  <si>
    <t>Безвозмездные перечисления организациям</t>
  </si>
  <si>
    <t>240</t>
  </si>
  <si>
    <t>в т.ч. безвозмездные перечисления государственным и муниципальным организациям</t>
  </si>
  <si>
    <t>241</t>
  </si>
  <si>
    <t>безвозмездные перечисления организациям, за  исключением государственных и муниципальных организаций</t>
  </si>
  <si>
    <t>242</t>
  </si>
  <si>
    <t>Безвозмездные перечисления бюджетам</t>
  </si>
  <si>
    <t>250</t>
  </si>
  <si>
    <t>в т.ч.перечисления наднациональным организациям и правительствам иностранных государств</t>
  </si>
  <si>
    <t>252</t>
  </si>
  <si>
    <t>перечисления международным организациям</t>
  </si>
  <si>
    <t>233</t>
  </si>
  <si>
    <t>253</t>
  </si>
  <si>
    <t>Социальное обеспечение</t>
  </si>
  <si>
    <t>260</t>
  </si>
  <si>
    <t>в т.ч. пособия по социальной помощи населению</t>
  </si>
  <si>
    <t>262</t>
  </si>
  <si>
    <t>пенсии, пособия, выплачиваемые организациями сектора государственного управления</t>
  </si>
  <si>
    <t>243</t>
  </si>
  <si>
    <t>263</t>
  </si>
  <si>
    <t>Прочие расходы</t>
  </si>
  <si>
    <t>290</t>
  </si>
  <si>
    <t>Расходы по приобретению нефинансовых активов</t>
  </si>
  <si>
    <t>300</t>
  </si>
  <si>
    <t>в т.ч.  основных средств</t>
  </si>
  <si>
    <t>261</t>
  </si>
  <si>
    <t>310</t>
  </si>
  <si>
    <t>нематериальных активов</t>
  </si>
  <si>
    <t>320</t>
  </si>
  <si>
    <t>непроизведенных активов</t>
  </si>
  <si>
    <t>330</t>
  </si>
  <si>
    <t>материальных запасов</t>
  </si>
  <si>
    <t>264</t>
  </si>
  <si>
    <t>340</t>
  </si>
  <si>
    <t>Расходы по приобретению финансовых активов</t>
  </si>
  <si>
    <t>270</t>
  </si>
  <si>
    <t>500</t>
  </si>
  <si>
    <t>из них: ценных бумаг, кроме акций</t>
  </si>
  <si>
    <t>271</t>
  </si>
  <si>
    <t>520</t>
  </si>
  <si>
    <t>акций и иных форм участия в капитале</t>
  </si>
  <si>
    <t>272</t>
  </si>
  <si>
    <t>530</t>
  </si>
  <si>
    <t>иных финансовых активов</t>
  </si>
  <si>
    <t>273</t>
  </si>
  <si>
    <t>550</t>
  </si>
  <si>
    <t>Результат исполнения  (дефицит / профицит)</t>
  </si>
  <si>
    <t>450</t>
  </si>
  <si>
    <t>Источники финансирования дефицита средств - всего (стр.520+стр.620+стр.700+стр.820+стр.830)</t>
  </si>
  <si>
    <t>Внутренние источники</t>
  </si>
  <si>
    <t>из них: положительная курсовая разница</t>
  </si>
  <si>
    <t>521</t>
  </si>
  <si>
    <t>отрицательная курсовая разница</t>
  </si>
  <si>
    <t>522</t>
  </si>
  <si>
    <t>поступление средств учреждения с депозитов</t>
  </si>
  <si>
    <t>523</t>
  </si>
  <si>
    <t>510</t>
  </si>
  <si>
    <t>поступление средств учреждения на депозиты</t>
  </si>
  <si>
    <t>524</t>
  </si>
  <si>
    <t>610</t>
  </si>
  <si>
    <t>поступления от погашения займов (ссуд)</t>
  </si>
  <si>
    <t>525</t>
  </si>
  <si>
    <t>640</t>
  </si>
  <si>
    <t>выплаты по предоставлению займов (ссуд)</t>
  </si>
  <si>
    <t>526</t>
  </si>
  <si>
    <t>540</t>
  </si>
  <si>
    <t>поступления заимствований от резидентов</t>
  </si>
  <si>
    <t>527</t>
  </si>
  <si>
    <t>710</t>
  </si>
  <si>
    <t>погашение заимствований от нерезидентов</t>
  </si>
  <si>
    <t>528</t>
  </si>
  <si>
    <t>810</t>
  </si>
  <si>
    <t>Внешние источники</t>
  </si>
  <si>
    <t>621</t>
  </si>
  <si>
    <t>622</t>
  </si>
  <si>
    <t>625</t>
  </si>
  <si>
    <t>720</t>
  </si>
  <si>
    <t>626</t>
  </si>
  <si>
    <t>820</t>
  </si>
  <si>
    <t>Изменение остатков средств</t>
  </si>
  <si>
    <t>700</t>
  </si>
  <si>
    <t>увеличение остатков средств, всего</t>
  </si>
  <si>
    <t>уменьшение остатков средств, всего</t>
  </si>
  <si>
    <t>Изменение остатков по внутренним оборотам средств учреждения</t>
  </si>
  <si>
    <t>730</t>
  </si>
  <si>
    <t>в т.ч. увеличение остатков средств учреждения</t>
  </si>
  <si>
    <t>731</t>
  </si>
  <si>
    <t>в т.ч. уменьшение остатков средств учреждения</t>
  </si>
  <si>
    <t>732</t>
  </si>
  <si>
    <t>Изменение остатков по внутренним расчетам</t>
  </si>
  <si>
    <t>в т.ч. увеличение остатков по внутренним расчетам (Кт 030404510)</t>
  </si>
  <si>
    <t>821</t>
  </si>
  <si>
    <t>уменьшение остатков по внутренним расчетам (Дт 030404610)</t>
  </si>
  <si>
    <t>822</t>
  </si>
  <si>
    <t>Изменение остатков расчетов по внутренним привлечениям средств</t>
  </si>
  <si>
    <t>830</t>
  </si>
  <si>
    <t>в т.ч. увеличение расчетов по внутреннему привлечению остатков средств (Кт 030406000)</t>
  </si>
  <si>
    <t>831</t>
  </si>
  <si>
    <t>уменьшение расчетов по внутреннему привлечению остатков средств (Дт 030406000)</t>
  </si>
  <si>
    <t>832</t>
  </si>
  <si>
    <t>ОТЧЕТ</t>
  </si>
  <si>
    <t>ОБ ИСПОЛНЕНИИ УЧРЕЖДЕНИЕМ ПЛАНА ЕГО ФИНАНСОВО-ХОЗЯЙСТВЕННОЙ ДЕЯТЕЛЬНОСТИ</t>
  </si>
  <si>
    <t>КОДЫ</t>
  </si>
  <si>
    <t xml:space="preserve">Форма по ОКУД </t>
  </si>
  <si>
    <t>0503737</t>
  </si>
  <si>
    <t xml:space="preserve">Дата </t>
  </si>
  <si>
    <t>Учреждение</t>
  </si>
  <si>
    <t xml:space="preserve">по ОКПО </t>
  </si>
  <si>
    <t>Обособленное подразделение</t>
  </si>
  <si>
    <t>Учредитель</t>
  </si>
  <si>
    <t xml:space="preserve">по ОКАТО </t>
  </si>
  <si>
    <t>Наименование органа, осуществля-</t>
  </si>
  <si>
    <t>ющего полномочия учредителя</t>
  </si>
  <si>
    <t xml:space="preserve">Глава по БК </t>
  </si>
  <si>
    <t>Вид финансового обеспечения (деятельности)</t>
  </si>
  <si>
    <t>Периодичность: квартальная</t>
  </si>
  <si>
    <t xml:space="preserve">Единица измерения:  руб </t>
  </si>
  <si>
    <t xml:space="preserve">по ОКЕИ </t>
  </si>
  <si>
    <t>383</t>
  </si>
  <si>
    <t>1. Доходы учреждения</t>
  </si>
  <si>
    <t>2. Расходы учреждения</t>
  </si>
  <si>
    <t>3. Источники финансирования дефицита средств учреждения</t>
  </si>
  <si>
    <t>Руководитель финансово-    ____________________      ___________________________</t>
  </si>
  <si>
    <t xml:space="preserve">                                              (подпись)</t>
  </si>
  <si>
    <t>(расшифровка подписи)</t>
  </si>
  <si>
    <t>экономической службы                    (подпись)                          (расшифровка подписи)</t>
  </si>
  <si>
    <t>Главный бухгалтер  _________________________</t>
  </si>
  <si>
    <t xml:space="preserve">                                                   (подпись)</t>
  </si>
  <si>
    <t>Централизованная бухгалтерия</t>
  </si>
  <si>
    <t>(наименование, ОГРН, ИНН, КПП, местонахождение)</t>
  </si>
  <si>
    <t>Руководитель</t>
  </si>
  <si>
    <t xml:space="preserve">          ___________________     ___________________      __________________________</t>
  </si>
  <si>
    <t xml:space="preserve">                                 (должность)                        (подпись)</t>
  </si>
  <si>
    <t>(телефон, e-mail)</t>
  </si>
  <si>
    <t>" _______ "  ______________________ 20____ г.</t>
  </si>
  <si>
    <t>(уполномоченное лицо)                 (должность)                         (подпись)                     (расшифровка подписи)</t>
  </si>
  <si>
    <t>Субсидия на выполнение государственного (муниципального) задания (код вида - 4)</t>
  </si>
  <si>
    <t xml:space="preserve">Форма 0503737 </t>
  </si>
  <si>
    <t>Форма 0503737</t>
  </si>
  <si>
    <t>Ж.В.Грызунова</t>
  </si>
  <si>
    <t>902</t>
  </si>
  <si>
    <t>.08414000000</t>
  </si>
  <si>
    <t>МКУ ЦБУО 1062705000137     2705020970 / 270501001  г.Николаевск-на-амуре, Кантера,2</t>
  </si>
  <si>
    <t>Е.Б.Свинкина</t>
  </si>
  <si>
    <t>на 01 января 2014 г.</t>
  </si>
  <si>
    <t>20.01.2013</t>
  </si>
  <si>
    <t>И.о. руководителя  _____________________________</t>
  </si>
  <si>
    <t>Е.В. Кухтина</t>
  </si>
  <si>
    <t>А.В. Ставнистая</t>
  </si>
  <si>
    <t xml:space="preserve">Исполнитель            бухгалтер 2 кат.  </t>
  </si>
  <si>
    <t>Е.В. Токарева</t>
  </si>
  <si>
    <t>МБОУ дс №9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</si>
</sst>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9" x14ac:knownFonts="1">
    <font>
      <sz val="10"/>
      <name val="Arial Cyr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11"/>
      <name val="Arial Cyr"/>
      <charset val="204"/>
    </font>
    <font>
      <sz val="8"/>
      <name val="Arial Cyr"/>
      <charset val="204"/>
    </font>
    <font>
      <b/>
      <i/>
      <sz val="8"/>
      <name val="Arial Cyr"/>
      <charset val="204"/>
    </font>
    <font>
      <sz val="9"/>
      <name val="Arial Cyr"/>
      <charset val="204"/>
    </font>
    <font>
      <b/>
      <sz val="8"/>
      <name val="Arial Cyr"/>
      <charset val="204"/>
    </font>
    <font>
      <b/>
      <sz val="1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0" borderId="0" xfId="0" applyNumberFormat="1"/>
    <xf numFmtId="2" fontId="0" fillId="0" borderId="0" xfId="0" applyNumberFormat="1"/>
    <xf numFmtId="49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49" fontId="0" fillId="2" borderId="2" xfId="0" applyNumberFormat="1" applyFill="1" applyBorder="1" applyAlignment="1">
      <alignment wrapText="1"/>
    </xf>
    <xf numFmtId="49" fontId="0" fillId="2" borderId="2" xfId="0" applyNumberFormat="1" applyFill="1" applyBorder="1"/>
    <xf numFmtId="43" fontId="0" fillId="3" borderId="2" xfId="0" applyNumberFormat="1" applyFill="1" applyBorder="1"/>
    <xf numFmtId="49" fontId="0" fillId="2" borderId="3" xfId="0" applyNumberFormat="1" applyFill="1" applyBorder="1" applyAlignment="1">
      <alignment wrapText="1"/>
    </xf>
    <xf numFmtId="49" fontId="0" fillId="2" borderId="3" xfId="0" applyNumberFormat="1" applyFill="1" applyBorder="1"/>
    <xf numFmtId="43" fontId="0" fillId="2" borderId="3" xfId="0" applyNumberFormat="1" applyFill="1" applyBorder="1"/>
    <xf numFmtId="43" fontId="0" fillId="3" borderId="3" xfId="0" applyNumberFormat="1" applyFill="1" applyBorder="1"/>
    <xf numFmtId="43" fontId="0" fillId="4" borderId="3" xfId="0" applyNumberFormat="1" applyFill="1" applyBorder="1"/>
    <xf numFmtId="49" fontId="0" fillId="0" borderId="3" xfId="0" applyNumberFormat="1" applyBorder="1" applyAlignment="1">
      <alignment wrapText="1"/>
    </xf>
    <xf numFmtId="49" fontId="0" fillId="0" borderId="3" xfId="0" applyNumberFormat="1" applyBorder="1"/>
    <xf numFmtId="43" fontId="0" fillId="0" borderId="3" xfId="0" applyNumberFormat="1" applyBorder="1"/>
    <xf numFmtId="0" fontId="3" fillId="0" borderId="0" xfId="0" applyNumberFormat="1" applyFont="1" applyFill="1" applyAlignment="1" applyProtection="1">
      <alignment horizontal="centerContinuous"/>
    </xf>
    <xf numFmtId="0" fontId="3" fillId="0" borderId="4" xfId="0" applyNumberFormat="1" applyFont="1" applyFill="1" applyBorder="1" applyAlignment="1" applyProtection="1"/>
    <xf numFmtId="0" fontId="4" fillId="0" borderId="5" xfId="0" applyNumberFormat="1" applyFont="1" applyFill="1" applyBorder="1" applyAlignment="1" applyProtection="1">
      <alignment horizontal="center"/>
    </xf>
    <xf numFmtId="49" fontId="4" fillId="0" borderId="0" xfId="0" applyNumberFormat="1" applyFont="1" applyFill="1" applyAlignment="1" applyProtection="1"/>
    <xf numFmtId="49" fontId="4" fillId="0" borderId="0" xfId="0" applyNumberFormat="1" applyFont="1" applyFill="1" applyAlignment="1" applyProtection="1">
      <alignment horizontal="right"/>
    </xf>
    <xf numFmtId="49" fontId="4" fillId="0" borderId="6" xfId="0" applyNumberFormat="1" applyFont="1" applyFill="1" applyBorder="1" applyAlignment="1" applyProtection="1">
      <alignment horizontal="center"/>
    </xf>
    <xf numFmtId="49" fontId="4" fillId="0" borderId="0" xfId="0" applyNumberFormat="1" applyFont="1" applyFill="1" applyAlignment="1" applyProtection="1">
      <alignment horizontal="centerContinuous"/>
    </xf>
    <xf numFmtId="49" fontId="4" fillId="0" borderId="7" xfId="0" applyNumberFormat="1" applyFont="1" applyFill="1" applyBorder="1" applyAlignment="1" applyProtection="1">
      <alignment horizontal="right"/>
    </xf>
    <xf numFmtId="49" fontId="4" fillId="0" borderId="8" xfId="0" applyNumberFormat="1" applyFont="1" applyFill="1" applyBorder="1" applyAlignment="1" applyProtection="1">
      <alignment horizontal="center"/>
    </xf>
    <xf numFmtId="49" fontId="5" fillId="0" borderId="4" xfId="0" applyNumberFormat="1" applyFont="1" applyFill="1" applyBorder="1" applyAlignment="1" applyProtection="1"/>
    <xf numFmtId="0" fontId="4" fillId="0" borderId="0" xfId="0" applyFont="1" applyFill="1" applyAlignment="1">
      <alignment horizontal="right"/>
    </xf>
    <xf numFmtId="49" fontId="4" fillId="0" borderId="9" xfId="0" applyNumberFormat="1" applyFont="1" applyFill="1" applyBorder="1" applyAlignment="1" applyProtection="1">
      <alignment horizontal="center"/>
    </xf>
    <xf numFmtId="49" fontId="5" fillId="0" borderId="10" xfId="0" applyNumberFormat="1" applyFont="1" applyFill="1" applyBorder="1" applyAlignment="1" applyProtection="1"/>
    <xf numFmtId="49" fontId="4" fillId="0" borderId="11" xfId="0" applyNumberFormat="1" applyFont="1" applyFill="1" applyBorder="1" applyAlignment="1" applyProtection="1">
      <alignment horizontal="center"/>
    </xf>
    <xf numFmtId="49" fontId="4" fillId="0" borderId="10" xfId="0" applyNumberFormat="1" applyFont="1" applyFill="1" applyBorder="1" applyAlignment="1" applyProtection="1"/>
    <xf numFmtId="49" fontId="4" fillId="0" borderId="12" xfId="0" applyNumberFormat="1" applyFont="1" applyFill="1" applyBorder="1" applyAlignment="1" applyProtection="1">
      <alignment horizontal="center"/>
    </xf>
    <xf numFmtId="0" fontId="4" fillId="0" borderId="4" xfId="0" applyFont="1" applyFill="1" applyBorder="1" applyAlignment="1" applyProtection="1"/>
    <xf numFmtId="49" fontId="4" fillId="0" borderId="4" xfId="0" applyNumberFormat="1" applyFont="1" applyFill="1" applyBorder="1" applyAlignment="1" applyProtection="1"/>
    <xf numFmtId="49" fontId="4" fillId="0" borderId="13" xfId="0" applyNumberFormat="1" applyFont="1" applyFill="1" applyBorder="1" applyAlignment="1" applyProtection="1"/>
    <xf numFmtId="49" fontId="4" fillId="0" borderId="4" xfId="0" applyNumberFormat="1" applyFont="1" applyFill="1" applyBorder="1" applyAlignment="1" applyProtection="1">
      <alignment horizontal="right"/>
    </xf>
    <xf numFmtId="0" fontId="4" fillId="0" borderId="0" xfId="0" applyNumberFormat="1" applyFont="1" applyFill="1" applyAlignment="1" applyProtection="1"/>
    <xf numFmtId="0" fontId="4" fillId="0" borderId="4" xfId="0" applyNumberFormat="1" applyFont="1" applyFill="1" applyBorder="1" applyAlignment="1" applyProtection="1"/>
    <xf numFmtId="0" fontId="4" fillId="0" borderId="0" xfId="0" applyNumberFormat="1" applyFont="1" applyFill="1" applyAlignment="1" applyProtection="1">
      <alignment horizontal="centerContinuous"/>
    </xf>
    <xf numFmtId="0" fontId="4" fillId="0" borderId="0" xfId="0" applyNumberFormat="1" applyFont="1" applyFill="1" applyAlignment="1" applyProtection="1">
      <alignment vertical="top"/>
    </xf>
    <xf numFmtId="0" fontId="4" fillId="0" borderId="14" xfId="0" applyNumberFormat="1" applyFont="1" applyFill="1" applyBorder="1" applyAlignment="1" applyProtection="1">
      <alignment horizontal="centerContinuous" vertical="top"/>
    </xf>
    <xf numFmtId="0" fontId="4" fillId="0" borderId="0" xfId="0" applyNumberFormat="1" applyFont="1" applyFill="1" applyAlignment="1" applyProtection="1">
      <alignment horizontal="centerContinuous" vertical="top"/>
    </xf>
    <xf numFmtId="0" fontId="5" fillId="0" borderId="0" xfId="0" applyNumberFormat="1" applyFont="1" applyFill="1" applyAlignment="1" applyProtection="1"/>
    <xf numFmtId="0" fontId="6" fillId="0" borderId="0" xfId="0" applyNumberFormat="1" applyFont="1" applyFill="1" applyAlignment="1" applyProtection="1"/>
    <xf numFmtId="0" fontId="4" fillId="0" borderId="0" xfId="0" applyNumberFormat="1" applyFont="1" applyFill="1" applyAlignment="1" applyProtection="1">
      <alignment horizontal="center"/>
    </xf>
    <xf numFmtId="0" fontId="4" fillId="0" borderId="14" xfId="0" applyNumberFormat="1" applyFont="1" applyFill="1" applyBorder="1" applyAlignment="1" applyProtection="1">
      <alignment horizontal="center" vertical="top"/>
    </xf>
    <xf numFmtId="0" fontId="0" fillId="0" borderId="0" xfId="0" applyFill="1"/>
    <xf numFmtId="0" fontId="7" fillId="0" borderId="0" xfId="0" applyNumberFormat="1" applyFont="1" applyFill="1" applyAlignment="1" applyProtection="1"/>
    <xf numFmtId="0" fontId="7" fillId="0" borderId="0" xfId="0" applyNumberFormat="1" applyFont="1" applyFill="1" applyAlignment="1" applyProtection="1">
      <alignment horizontal="right"/>
    </xf>
    <xf numFmtId="43" fontId="0" fillId="5" borderId="3" xfId="0" applyNumberFormat="1" applyFill="1" applyBorder="1"/>
    <xf numFmtId="43" fontId="0" fillId="6" borderId="3" xfId="0" applyNumberFormat="1" applyFill="1" applyBorder="1"/>
    <xf numFmtId="0" fontId="7" fillId="0" borderId="4" xfId="0" applyNumberFormat="1" applyFont="1" applyFill="1" applyBorder="1" applyAlignment="1" applyProtection="1">
      <alignment horizontal="center"/>
    </xf>
    <xf numFmtId="0" fontId="8" fillId="0" borderId="4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19"/>
  <sheetViews>
    <sheetView tabSelected="1" view="pageBreakPreview" topLeftCell="A33" zoomScale="80" zoomScaleNormal="85" zoomScaleSheetLayoutView="80" workbookViewId="0">
      <selection activeCell="D68" sqref="D68"/>
    </sheetView>
  </sheetViews>
  <sheetFormatPr defaultRowHeight="12.75" x14ac:dyDescent="0.2"/>
  <cols>
    <col min="1" max="1" width="50.7109375" style="1" customWidth="1"/>
    <col min="2" max="3" width="6.7109375" style="1" customWidth="1"/>
    <col min="4" max="10" width="20.7109375" style="2" customWidth="1"/>
  </cols>
  <sheetData>
    <row r="1" spans="1:10" ht="15" x14ac:dyDescent="0.25">
      <c r="A1" s="16" t="s">
        <v>222</v>
      </c>
      <c r="B1" s="16"/>
      <c r="C1" s="16"/>
      <c r="D1" s="16"/>
      <c r="E1" s="16"/>
      <c r="F1" s="16"/>
      <c r="G1" s="16"/>
      <c r="H1" s="16"/>
      <c r="I1" s="16"/>
      <c r="J1" s="17"/>
    </row>
    <row r="2" spans="1:10" ht="15.75" thickBot="1" x14ac:dyDescent="0.3">
      <c r="A2" s="16" t="s">
        <v>223</v>
      </c>
      <c r="B2" s="16"/>
      <c r="C2" s="16"/>
      <c r="D2" s="16"/>
      <c r="E2" s="16"/>
      <c r="F2" s="16"/>
      <c r="G2" s="16"/>
      <c r="H2" s="16"/>
      <c r="I2" s="16"/>
      <c r="J2" s="18" t="s">
        <v>224</v>
      </c>
    </row>
    <row r="3" spans="1:10" x14ac:dyDescent="0.2">
      <c r="A3" s="19"/>
      <c r="B3" s="19"/>
      <c r="C3" s="19"/>
      <c r="D3" s="19"/>
      <c r="E3" s="19"/>
      <c r="F3" s="19"/>
      <c r="G3" s="19"/>
      <c r="H3" s="19"/>
      <c r="I3" s="20" t="s">
        <v>225</v>
      </c>
      <c r="J3" s="21" t="s">
        <v>226</v>
      </c>
    </row>
    <row r="4" spans="1:10" x14ac:dyDescent="0.2">
      <c r="A4" s="19"/>
      <c r="B4" s="19"/>
      <c r="C4" s="19"/>
      <c r="D4" s="22" t="s">
        <v>266</v>
      </c>
      <c r="E4" s="22"/>
      <c r="F4" s="22"/>
      <c r="G4" s="19"/>
      <c r="H4" s="19"/>
      <c r="I4" s="23" t="s">
        <v>227</v>
      </c>
      <c r="J4" s="24" t="s">
        <v>267</v>
      </c>
    </row>
    <row r="5" spans="1:10" x14ac:dyDescent="0.2">
      <c r="A5" s="19" t="s">
        <v>228</v>
      </c>
      <c r="B5" s="25" t="s">
        <v>273</v>
      </c>
      <c r="C5" s="25"/>
      <c r="D5" s="25"/>
      <c r="E5" s="25"/>
      <c r="F5" s="25"/>
      <c r="G5" s="25"/>
      <c r="H5" s="25"/>
      <c r="I5" s="26" t="s">
        <v>229</v>
      </c>
      <c r="J5" s="27" t="s">
        <v>22</v>
      </c>
    </row>
    <row r="6" spans="1:10" x14ac:dyDescent="0.2">
      <c r="A6" s="19" t="s">
        <v>230</v>
      </c>
      <c r="B6" s="19"/>
      <c r="C6" s="19"/>
      <c r="D6" s="19"/>
      <c r="E6" s="19"/>
      <c r="F6" s="19"/>
      <c r="G6" s="19"/>
      <c r="H6" s="19"/>
      <c r="I6" s="26"/>
      <c r="J6" s="27"/>
    </row>
    <row r="7" spans="1:10" x14ac:dyDescent="0.2">
      <c r="A7" s="19" t="s">
        <v>231</v>
      </c>
      <c r="B7" s="28" t="s">
        <v>22</v>
      </c>
      <c r="C7" s="28"/>
      <c r="D7" s="28"/>
      <c r="E7" s="28"/>
      <c r="F7" s="28"/>
      <c r="G7" s="28"/>
      <c r="H7" s="28"/>
      <c r="I7" s="26" t="s">
        <v>232</v>
      </c>
      <c r="J7" s="21" t="s">
        <v>263</v>
      </c>
    </row>
    <row r="8" spans="1:10" x14ac:dyDescent="0.2">
      <c r="A8" s="19" t="s">
        <v>233</v>
      </c>
      <c r="B8" s="19"/>
      <c r="C8" s="19"/>
      <c r="D8" s="19"/>
      <c r="E8" s="19"/>
      <c r="F8" s="19"/>
      <c r="G8" s="19"/>
      <c r="H8" s="19"/>
      <c r="I8" s="26" t="s">
        <v>229</v>
      </c>
      <c r="J8" s="29" t="s">
        <v>22</v>
      </c>
    </row>
    <row r="9" spans="1:10" x14ac:dyDescent="0.2">
      <c r="A9" s="19" t="s">
        <v>234</v>
      </c>
      <c r="B9" s="19"/>
      <c r="C9" s="19"/>
      <c r="D9" s="19"/>
      <c r="E9" s="19"/>
      <c r="F9" s="19"/>
      <c r="G9" s="19"/>
      <c r="H9" s="19"/>
      <c r="I9" s="26" t="s">
        <v>235</v>
      </c>
      <c r="J9" s="29" t="s">
        <v>262</v>
      </c>
    </row>
    <row r="10" spans="1:10" x14ac:dyDescent="0.2">
      <c r="A10" s="19" t="s">
        <v>236</v>
      </c>
      <c r="B10" s="30" t="s">
        <v>258</v>
      </c>
      <c r="C10" s="30"/>
      <c r="D10" s="30"/>
      <c r="E10" s="30"/>
      <c r="F10" s="30"/>
      <c r="G10" s="30"/>
      <c r="H10" s="30"/>
      <c r="I10" s="26"/>
      <c r="J10" s="29"/>
    </row>
    <row r="11" spans="1:10" x14ac:dyDescent="0.2">
      <c r="A11" s="19" t="s">
        <v>237</v>
      </c>
      <c r="B11" s="19"/>
      <c r="C11" s="19"/>
      <c r="D11" s="19"/>
      <c r="E11" s="19"/>
      <c r="F11" s="19"/>
      <c r="G11" s="19"/>
      <c r="H11" s="19"/>
      <c r="I11" s="26"/>
      <c r="J11" s="21"/>
    </row>
    <row r="12" spans="1:10" ht="13.5" thickBot="1" x14ac:dyDescent="0.25">
      <c r="A12" s="19" t="s">
        <v>238</v>
      </c>
      <c r="B12" s="19"/>
      <c r="C12" s="19"/>
      <c r="D12" s="19"/>
      <c r="E12" s="19"/>
      <c r="F12" s="19"/>
      <c r="G12" s="19"/>
      <c r="H12" s="19"/>
      <c r="I12" s="26" t="s">
        <v>239</v>
      </c>
      <c r="J12" s="31" t="s">
        <v>240</v>
      </c>
    </row>
    <row r="13" spans="1:10" ht="15.75" thickBot="1" x14ac:dyDescent="0.3">
      <c r="A13" s="32"/>
      <c r="B13" s="32"/>
      <c r="C13" s="32"/>
      <c r="D13" s="17" t="s">
        <v>241</v>
      </c>
      <c r="E13" s="33"/>
      <c r="F13" s="33"/>
      <c r="G13" s="33"/>
      <c r="H13" s="33"/>
      <c r="I13" s="33"/>
      <c r="J13" s="34"/>
    </row>
    <row r="14" spans="1:10" ht="51.75" thickBot="1" x14ac:dyDescent="0.25">
      <c r="A14" s="3" t="s">
        <v>0</v>
      </c>
      <c r="B14" s="3" t="s">
        <v>1</v>
      </c>
      <c r="C14" s="3" t="s">
        <v>2</v>
      </c>
      <c r="D14" s="4" t="s">
        <v>3</v>
      </c>
      <c r="E14" s="4" t="s">
        <v>4</v>
      </c>
      <c r="F14" s="4" t="s">
        <v>5</v>
      </c>
      <c r="G14" s="4" t="s">
        <v>6</v>
      </c>
      <c r="H14" s="4" t="s">
        <v>7</v>
      </c>
      <c r="I14" s="4" t="s">
        <v>8</v>
      </c>
      <c r="J14" s="4" t="s">
        <v>9</v>
      </c>
    </row>
    <row r="15" spans="1:10" s="1" customFormat="1" ht="13.5" thickBot="1" x14ac:dyDescent="0.25">
      <c r="A15" s="3" t="s">
        <v>10</v>
      </c>
      <c r="B15" s="3" t="s">
        <v>11</v>
      </c>
      <c r="C15" s="3" t="s">
        <v>12</v>
      </c>
      <c r="D15" s="3" t="s">
        <v>13</v>
      </c>
      <c r="E15" s="3" t="s">
        <v>14</v>
      </c>
      <c r="F15" s="3" t="s">
        <v>15</v>
      </c>
      <c r="G15" s="3" t="s">
        <v>16</v>
      </c>
      <c r="H15" s="3" t="s">
        <v>17</v>
      </c>
      <c r="I15" s="3" t="s">
        <v>18</v>
      </c>
      <c r="J15" s="3" t="s">
        <v>19</v>
      </c>
    </row>
    <row r="16" spans="1:10" x14ac:dyDescent="0.2">
      <c r="A16" s="5" t="s">
        <v>20</v>
      </c>
      <c r="B16" s="6" t="s">
        <v>21</v>
      </c>
      <c r="C16" s="6" t="s">
        <v>22</v>
      </c>
      <c r="D16" s="7">
        <f>D17+D18+D19+D20+D21+D24+D32</f>
        <v>24686450.560000002</v>
      </c>
      <c r="E16" s="7">
        <f t="shared" ref="E16:J16" si="0">E17+E18+E19+E20+E21+E24+E32</f>
        <v>24653471.270000003</v>
      </c>
      <c r="F16" s="7">
        <f t="shared" si="0"/>
        <v>0</v>
      </c>
      <c r="G16" s="7">
        <f t="shared" si="0"/>
        <v>0</v>
      </c>
      <c r="H16" s="7">
        <f t="shared" si="0"/>
        <v>0</v>
      </c>
      <c r="I16" s="7">
        <f t="shared" si="0"/>
        <v>24653471.270000003</v>
      </c>
      <c r="J16" s="7">
        <f t="shared" si="0"/>
        <v>32979.289999999106</v>
      </c>
    </row>
    <row r="17" spans="1:10" x14ac:dyDescent="0.2">
      <c r="A17" s="8" t="s">
        <v>23</v>
      </c>
      <c r="B17" s="9" t="s">
        <v>24</v>
      </c>
      <c r="C17" s="9" t="s">
        <v>25</v>
      </c>
      <c r="D17" s="10"/>
      <c r="E17" s="10"/>
      <c r="F17" s="10"/>
      <c r="G17" s="10"/>
      <c r="H17" s="10"/>
      <c r="I17" s="11">
        <f>SUM(E17:H17)</f>
        <v>0</v>
      </c>
      <c r="J17" s="11">
        <f>D17-I17</f>
        <v>0</v>
      </c>
    </row>
    <row r="18" spans="1:10" x14ac:dyDescent="0.2">
      <c r="A18" s="8" t="s">
        <v>26</v>
      </c>
      <c r="B18" s="9" t="s">
        <v>27</v>
      </c>
      <c r="C18" s="9" t="s">
        <v>25</v>
      </c>
      <c r="D18" s="10"/>
      <c r="E18" s="10"/>
      <c r="F18" s="10"/>
      <c r="G18" s="10"/>
      <c r="H18" s="10"/>
      <c r="I18" s="11">
        <f>SUM(E18:H18)</f>
        <v>0</v>
      </c>
      <c r="J18" s="11">
        <f>D18-I18</f>
        <v>0</v>
      </c>
    </row>
    <row r="19" spans="1:10" x14ac:dyDescent="0.2">
      <c r="A19" s="8" t="s">
        <v>28</v>
      </c>
      <c r="B19" s="9" t="s">
        <v>29</v>
      </c>
      <c r="C19" s="9" t="s">
        <v>30</v>
      </c>
      <c r="D19" s="10"/>
      <c r="E19" s="10"/>
      <c r="F19" s="10"/>
      <c r="G19" s="10"/>
      <c r="H19" s="10"/>
      <c r="I19" s="11">
        <f>SUM(E19:H19)</f>
        <v>0</v>
      </c>
      <c r="J19" s="11">
        <f>D19-I19</f>
        <v>0</v>
      </c>
    </row>
    <row r="20" spans="1:10" ht="25.5" x14ac:dyDescent="0.2">
      <c r="A20" s="8" t="s">
        <v>31</v>
      </c>
      <c r="B20" s="9" t="s">
        <v>32</v>
      </c>
      <c r="C20" s="9" t="s">
        <v>33</v>
      </c>
      <c r="D20" s="10"/>
      <c r="E20" s="10"/>
      <c r="F20" s="10"/>
      <c r="G20" s="10"/>
      <c r="H20" s="10"/>
      <c r="I20" s="11">
        <f>SUM(E20:H20)</f>
        <v>0</v>
      </c>
      <c r="J20" s="11">
        <f>D20-I20</f>
        <v>0</v>
      </c>
    </row>
    <row r="21" spans="1:10" x14ac:dyDescent="0.2">
      <c r="A21" s="8" t="s">
        <v>34</v>
      </c>
      <c r="B21" s="9" t="s">
        <v>35</v>
      </c>
      <c r="C21" s="9" t="s">
        <v>36</v>
      </c>
      <c r="D21" s="11">
        <f>SUM(D22:D23)</f>
        <v>0</v>
      </c>
      <c r="E21" s="11">
        <f>SUM(E22:E23)</f>
        <v>0</v>
      </c>
      <c r="F21" s="11">
        <f>SUM(F22:F23)</f>
        <v>0</v>
      </c>
      <c r="G21" s="11">
        <f>SUM(G22:G23)</f>
        <v>0</v>
      </c>
      <c r="H21" s="11">
        <f>SUM(H22:H23)</f>
        <v>0</v>
      </c>
      <c r="I21" s="11">
        <f t="shared" ref="I21:I86" si="1">SUM(E21:H21)</f>
        <v>0</v>
      </c>
      <c r="J21" s="11">
        <f t="shared" ref="J21:J84" si="2">D21-I21</f>
        <v>0</v>
      </c>
    </row>
    <row r="22" spans="1:10" ht="25.5" x14ac:dyDescent="0.2">
      <c r="A22" s="8" t="s">
        <v>37</v>
      </c>
      <c r="B22" s="9" t="s">
        <v>38</v>
      </c>
      <c r="C22" s="9" t="s">
        <v>39</v>
      </c>
      <c r="D22" s="10"/>
      <c r="E22" s="10"/>
      <c r="F22" s="10"/>
      <c r="G22" s="10"/>
      <c r="H22" s="10"/>
      <c r="I22" s="11">
        <f t="shared" si="1"/>
        <v>0</v>
      </c>
      <c r="J22" s="11">
        <f t="shared" si="2"/>
        <v>0</v>
      </c>
    </row>
    <row r="23" spans="1:10" ht="25.5" x14ac:dyDescent="0.2">
      <c r="A23" s="8" t="s">
        <v>40</v>
      </c>
      <c r="B23" s="9" t="s">
        <v>41</v>
      </c>
      <c r="C23" s="9" t="s">
        <v>42</v>
      </c>
      <c r="D23" s="10"/>
      <c r="E23" s="10"/>
      <c r="F23" s="10"/>
      <c r="G23" s="10"/>
      <c r="H23" s="10"/>
      <c r="I23" s="11">
        <f t="shared" si="1"/>
        <v>0</v>
      </c>
      <c r="J23" s="11">
        <f t="shared" si="2"/>
        <v>0</v>
      </c>
    </row>
    <row r="24" spans="1:10" x14ac:dyDescent="0.2">
      <c r="A24" s="8" t="s">
        <v>43</v>
      </c>
      <c r="B24" s="9" t="s">
        <v>44</v>
      </c>
      <c r="C24" s="9" t="s">
        <v>45</v>
      </c>
      <c r="D24" s="11"/>
      <c r="E24" s="11"/>
      <c r="F24" s="11"/>
      <c r="G24" s="11"/>
      <c r="H24" s="11"/>
      <c r="I24" s="11">
        <f t="shared" si="1"/>
        <v>0</v>
      </c>
      <c r="J24" s="11">
        <f t="shared" si="2"/>
        <v>0</v>
      </c>
    </row>
    <row r="25" spans="1:10" x14ac:dyDescent="0.2">
      <c r="A25" s="8" t="s">
        <v>46</v>
      </c>
      <c r="B25" s="9" t="s">
        <v>47</v>
      </c>
      <c r="C25" s="9" t="s">
        <v>48</v>
      </c>
      <c r="D25" s="10"/>
      <c r="E25" s="10"/>
      <c r="F25" s="10"/>
      <c r="G25" s="10"/>
      <c r="H25" s="10"/>
      <c r="I25" s="11">
        <f t="shared" si="1"/>
        <v>0</v>
      </c>
      <c r="J25" s="11">
        <f t="shared" si="2"/>
        <v>0</v>
      </c>
    </row>
    <row r="26" spans="1:10" x14ac:dyDescent="0.2">
      <c r="A26" s="8" t="s">
        <v>49</v>
      </c>
      <c r="B26" s="9" t="s">
        <v>50</v>
      </c>
      <c r="C26" s="9" t="s">
        <v>51</v>
      </c>
      <c r="D26" s="10"/>
      <c r="E26" s="10"/>
      <c r="F26" s="10"/>
      <c r="G26" s="10"/>
      <c r="H26" s="10"/>
      <c r="I26" s="11">
        <f t="shared" si="1"/>
        <v>0</v>
      </c>
      <c r="J26" s="11">
        <f t="shared" si="2"/>
        <v>0</v>
      </c>
    </row>
    <row r="27" spans="1:10" x14ac:dyDescent="0.2">
      <c r="A27" s="8" t="s">
        <v>52</v>
      </c>
      <c r="B27" s="9" t="s">
        <v>53</v>
      </c>
      <c r="C27" s="9" t="s">
        <v>54</v>
      </c>
      <c r="D27" s="10"/>
      <c r="E27" s="10"/>
      <c r="F27" s="10"/>
      <c r="G27" s="10"/>
      <c r="H27" s="10"/>
      <c r="I27" s="11">
        <f t="shared" si="1"/>
        <v>0</v>
      </c>
      <c r="J27" s="11">
        <f t="shared" si="2"/>
        <v>0</v>
      </c>
    </row>
    <row r="28" spans="1:10" x14ac:dyDescent="0.2">
      <c r="A28" s="8" t="s">
        <v>55</v>
      </c>
      <c r="B28" s="9" t="s">
        <v>56</v>
      </c>
      <c r="C28" s="9" t="s">
        <v>57</v>
      </c>
      <c r="D28" s="10"/>
      <c r="E28" s="10"/>
      <c r="F28" s="10"/>
      <c r="G28" s="10"/>
      <c r="H28" s="10"/>
      <c r="I28" s="11">
        <f t="shared" si="1"/>
        <v>0</v>
      </c>
      <c r="J28" s="11">
        <f t="shared" si="2"/>
        <v>0</v>
      </c>
    </row>
    <row r="29" spans="1:10" x14ac:dyDescent="0.2">
      <c r="A29" s="8" t="s">
        <v>58</v>
      </c>
      <c r="B29" s="9" t="s">
        <v>59</v>
      </c>
      <c r="C29" s="9" t="s">
        <v>60</v>
      </c>
      <c r="D29" s="10"/>
      <c r="E29" s="10"/>
      <c r="F29" s="10"/>
      <c r="G29" s="10"/>
      <c r="H29" s="10"/>
      <c r="I29" s="11">
        <f t="shared" si="1"/>
        <v>0</v>
      </c>
      <c r="J29" s="11">
        <f t="shared" si="2"/>
        <v>0</v>
      </c>
    </row>
    <row r="30" spans="1:10" x14ac:dyDescent="0.2">
      <c r="A30" s="8" t="s">
        <v>61</v>
      </c>
      <c r="B30" s="9" t="s">
        <v>62</v>
      </c>
      <c r="C30" s="9" t="s">
        <v>63</v>
      </c>
      <c r="D30" s="10"/>
      <c r="E30" s="10"/>
      <c r="F30" s="10"/>
      <c r="G30" s="10"/>
      <c r="H30" s="10"/>
      <c r="I30" s="11">
        <f t="shared" si="1"/>
        <v>0</v>
      </c>
      <c r="J30" s="11">
        <f t="shared" si="2"/>
        <v>0</v>
      </c>
    </row>
    <row r="31" spans="1:10" x14ac:dyDescent="0.2">
      <c r="A31" s="8" t="s">
        <v>64</v>
      </c>
      <c r="B31" s="9" t="s">
        <v>65</v>
      </c>
      <c r="C31" s="9" t="s">
        <v>66</v>
      </c>
      <c r="D31" s="10"/>
      <c r="E31" s="10"/>
      <c r="F31" s="10"/>
      <c r="G31" s="10"/>
      <c r="H31" s="10"/>
      <c r="I31" s="11">
        <f t="shared" si="1"/>
        <v>0</v>
      </c>
      <c r="J31" s="11">
        <f t="shared" si="2"/>
        <v>0</v>
      </c>
    </row>
    <row r="32" spans="1:10" x14ac:dyDescent="0.2">
      <c r="A32" s="8" t="s">
        <v>67</v>
      </c>
      <c r="B32" s="9" t="s">
        <v>68</v>
      </c>
      <c r="C32" s="9" t="s">
        <v>69</v>
      </c>
      <c r="D32" s="11">
        <f>SUM(D33:D36)</f>
        <v>24686450.560000002</v>
      </c>
      <c r="E32" s="11">
        <f t="shared" ref="E32:J32" si="3">SUM(E33:E36)</f>
        <v>24653471.270000003</v>
      </c>
      <c r="F32" s="11">
        <f t="shared" si="3"/>
        <v>0</v>
      </c>
      <c r="G32" s="11">
        <f t="shared" si="3"/>
        <v>0</v>
      </c>
      <c r="H32" s="11">
        <f t="shared" si="3"/>
        <v>0</v>
      </c>
      <c r="I32" s="11">
        <f t="shared" si="3"/>
        <v>24653471.270000003</v>
      </c>
      <c r="J32" s="11">
        <f t="shared" si="3"/>
        <v>32979.289999999106</v>
      </c>
    </row>
    <row r="33" spans="1:10" ht="25.5" x14ac:dyDescent="0.2">
      <c r="A33" s="8" t="s">
        <v>70</v>
      </c>
      <c r="B33" s="9" t="s">
        <v>71</v>
      </c>
      <c r="C33" s="9" t="s">
        <v>69</v>
      </c>
      <c r="D33" s="10">
        <f>22280236.14+92174.42+2276900+37140</f>
        <v>24686450.560000002</v>
      </c>
      <c r="E33" s="10">
        <f>22264336.89-17080.04+102211-10036.58+2276900+37140</f>
        <v>24653471.270000003</v>
      </c>
      <c r="F33" s="10"/>
      <c r="G33" s="10"/>
      <c r="H33" s="10"/>
      <c r="I33" s="11">
        <f t="shared" si="1"/>
        <v>24653471.270000003</v>
      </c>
      <c r="J33" s="11">
        <f t="shared" si="2"/>
        <v>32979.289999999106</v>
      </c>
    </row>
    <row r="34" spans="1:10" x14ac:dyDescent="0.2">
      <c r="A34" s="8" t="s">
        <v>72</v>
      </c>
      <c r="B34" s="9" t="s">
        <v>73</v>
      </c>
      <c r="C34" s="9" t="s">
        <v>69</v>
      </c>
      <c r="D34" s="10"/>
      <c r="E34" s="10"/>
      <c r="F34" s="10"/>
      <c r="G34" s="10"/>
      <c r="H34" s="10"/>
      <c r="I34" s="11">
        <f t="shared" si="1"/>
        <v>0</v>
      </c>
      <c r="J34" s="11">
        <f t="shared" si="2"/>
        <v>0</v>
      </c>
    </row>
    <row r="35" spans="1:10" x14ac:dyDescent="0.2">
      <c r="A35" s="8" t="s">
        <v>74</v>
      </c>
      <c r="B35" s="9" t="s">
        <v>75</v>
      </c>
      <c r="C35" s="9" t="s">
        <v>69</v>
      </c>
      <c r="D35" s="10"/>
      <c r="E35" s="10"/>
      <c r="F35" s="10"/>
      <c r="G35" s="10"/>
      <c r="H35" s="10"/>
      <c r="I35" s="11">
        <f t="shared" si="1"/>
        <v>0</v>
      </c>
      <c r="J35" s="11">
        <f t="shared" si="2"/>
        <v>0</v>
      </c>
    </row>
    <row r="36" spans="1:10" x14ac:dyDescent="0.2">
      <c r="A36" s="8" t="s">
        <v>76</v>
      </c>
      <c r="B36" s="9" t="s">
        <v>77</v>
      </c>
      <c r="C36" s="9" t="s">
        <v>69</v>
      </c>
      <c r="D36" s="10"/>
      <c r="E36" s="10"/>
      <c r="F36" s="10"/>
      <c r="G36" s="10"/>
      <c r="H36" s="10"/>
      <c r="I36" s="11">
        <f t="shared" si="1"/>
        <v>0</v>
      </c>
      <c r="J36" s="11">
        <f t="shared" si="2"/>
        <v>0</v>
      </c>
    </row>
    <row r="37" spans="1:10" s="36" customFormat="1" ht="15" x14ac:dyDescent="0.25">
      <c r="A37" s="32"/>
      <c r="B37" s="32"/>
      <c r="C37" s="32"/>
      <c r="D37" s="17" t="s">
        <v>242</v>
      </c>
      <c r="E37" s="33"/>
      <c r="F37" s="33"/>
      <c r="G37" s="33"/>
      <c r="H37" s="33"/>
      <c r="I37" s="33"/>
      <c r="J37" s="35" t="s">
        <v>259</v>
      </c>
    </row>
    <row r="38" spans="1:10" x14ac:dyDescent="0.2">
      <c r="A38" s="8" t="s">
        <v>78</v>
      </c>
      <c r="B38" s="9" t="s">
        <v>79</v>
      </c>
      <c r="C38" s="9" t="s">
        <v>45</v>
      </c>
      <c r="D38" s="11">
        <f>D39+D43+D50+D53+D56+D59+D63+D68+D62</f>
        <v>24774595.559999999</v>
      </c>
      <c r="E38" s="11">
        <f t="shared" ref="E38:J38" si="4">E39+E43+E50+E53+E56+E59+E63+E68+E62</f>
        <v>23771700.749999996</v>
      </c>
      <c r="F38" s="11">
        <f t="shared" si="4"/>
        <v>0</v>
      </c>
      <c r="G38" s="11">
        <f t="shared" si="4"/>
        <v>965687.87</v>
      </c>
      <c r="H38" s="11">
        <f t="shared" si="4"/>
        <v>0</v>
      </c>
      <c r="I38" s="11">
        <f t="shared" si="4"/>
        <v>24737388.619999997</v>
      </c>
      <c r="J38" s="11">
        <f t="shared" si="4"/>
        <v>37206.940000000846</v>
      </c>
    </row>
    <row r="39" spans="1:10" ht="25.5" x14ac:dyDescent="0.2">
      <c r="A39" s="8" t="s">
        <v>80</v>
      </c>
      <c r="B39" s="9" t="s">
        <v>81</v>
      </c>
      <c r="C39" s="9" t="s">
        <v>82</v>
      </c>
      <c r="D39" s="11">
        <f>SUM(D40:D42)</f>
        <v>21487702.140000001</v>
      </c>
      <c r="E39" s="11">
        <f>SUM(E40:E42)</f>
        <v>20531246.579999998</v>
      </c>
      <c r="F39" s="11">
        <f>SUM(F40:F42)</f>
        <v>0</v>
      </c>
      <c r="G39" s="11">
        <f>SUM(G40:G42)</f>
        <v>924887.87</v>
      </c>
      <c r="H39" s="11">
        <f>SUM(H40:H42)</f>
        <v>0</v>
      </c>
      <c r="I39" s="11">
        <f t="shared" si="1"/>
        <v>21456134.449999999</v>
      </c>
      <c r="J39" s="11">
        <f t="shared" si="2"/>
        <v>31567.690000001341</v>
      </c>
    </row>
    <row r="40" spans="1:10" x14ac:dyDescent="0.2">
      <c r="A40" s="8" t="s">
        <v>83</v>
      </c>
      <c r="B40" s="9" t="s">
        <v>84</v>
      </c>
      <c r="C40" s="9" t="s">
        <v>85</v>
      </c>
      <c r="D40" s="10">
        <f>14901217.57+64022.02+1609140</f>
        <v>16574379.59</v>
      </c>
      <c r="E40" s="10">
        <f>14901212.03+64022.02+1609140-G40</f>
        <v>15649486.18</v>
      </c>
      <c r="F40" s="10"/>
      <c r="G40" s="10">
        <v>924887.87</v>
      </c>
      <c r="H40" s="10"/>
      <c r="I40" s="11">
        <f t="shared" si="1"/>
        <v>16574374.049999999</v>
      </c>
      <c r="J40" s="11">
        <f t="shared" si="2"/>
        <v>5.5400000009685755</v>
      </c>
    </row>
    <row r="41" spans="1:10" x14ac:dyDescent="0.2">
      <c r="A41" s="8" t="s">
        <v>86</v>
      </c>
      <c r="B41" s="9" t="s">
        <v>87</v>
      </c>
      <c r="C41" s="9" t="s">
        <v>88</v>
      </c>
      <c r="D41" s="10"/>
      <c r="E41" s="10"/>
      <c r="F41" s="10"/>
      <c r="G41" s="10"/>
      <c r="H41" s="10"/>
      <c r="I41" s="11">
        <f t="shared" si="1"/>
        <v>0</v>
      </c>
      <c r="J41" s="11">
        <f t="shared" si="2"/>
        <v>0</v>
      </c>
    </row>
    <row r="42" spans="1:10" x14ac:dyDescent="0.2">
      <c r="A42" s="8" t="s">
        <v>89</v>
      </c>
      <c r="B42" s="9" t="s">
        <v>90</v>
      </c>
      <c r="C42" s="9" t="s">
        <v>91</v>
      </c>
      <c r="D42" s="10">
        <f>4224410.15+21152.4+667760</f>
        <v>4913322.5500000007</v>
      </c>
      <c r="E42" s="10">
        <f>4192848+21152.4+667760</f>
        <v>4881760.4000000004</v>
      </c>
      <c r="F42" s="10"/>
      <c r="G42" s="10"/>
      <c r="H42" s="10"/>
      <c r="I42" s="11">
        <f t="shared" si="1"/>
        <v>4881760.4000000004</v>
      </c>
      <c r="J42" s="11">
        <f t="shared" si="2"/>
        <v>31562.150000000373</v>
      </c>
    </row>
    <row r="43" spans="1:10" x14ac:dyDescent="0.2">
      <c r="A43" s="8" t="s">
        <v>92</v>
      </c>
      <c r="B43" s="9" t="s">
        <v>93</v>
      </c>
      <c r="C43" s="9" t="s">
        <v>94</v>
      </c>
      <c r="D43" s="11">
        <f>SUM(D44:D49)</f>
        <v>2505782.3499999996</v>
      </c>
      <c r="E43" s="11">
        <f>SUM(E44:E49)</f>
        <v>2501814.2000000002</v>
      </c>
      <c r="F43" s="11">
        <f>SUM(F44:F49)</f>
        <v>0</v>
      </c>
      <c r="G43" s="11">
        <f>SUM(G44:G49)</f>
        <v>1300</v>
      </c>
      <c r="H43" s="11">
        <f>SUM(H44:H49)</f>
        <v>0</v>
      </c>
      <c r="I43" s="11">
        <f t="shared" si="1"/>
        <v>2503114.2000000002</v>
      </c>
      <c r="J43" s="11">
        <f t="shared" si="2"/>
        <v>2668.1499999994412</v>
      </c>
    </row>
    <row r="44" spans="1:10" x14ac:dyDescent="0.2">
      <c r="A44" s="8" t="s">
        <v>95</v>
      </c>
      <c r="B44" s="9" t="s">
        <v>96</v>
      </c>
      <c r="C44" s="9" t="s">
        <v>97</v>
      </c>
      <c r="D44" s="10">
        <v>20150</v>
      </c>
      <c r="E44" s="10">
        <v>19369.21</v>
      </c>
      <c r="F44" s="10"/>
      <c r="G44" s="10"/>
      <c r="H44" s="10"/>
      <c r="I44" s="11">
        <f t="shared" si="1"/>
        <v>19369.21</v>
      </c>
      <c r="J44" s="11">
        <f t="shared" si="2"/>
        <v>780.79000000000087</v>
      </c>
    </row>
    <row r="45" spans="1:10" x14ac:dyDescent="0.2">
      <c r="A45" s="8" t="s">
        <v>98</v>
      </c>
      <c r="B45" s="9" t="s">
        <v>99</v>
      </c>
      <c r="C45" s="9" t="s">
        <v>100</v>
      </c>
      <c r="D45" s="10">
        <v>6600</v>
      </c>
      <c r="E45" s="10">
        <v>6600</v>
      </c>
      <c r="F45" s="10"/>
      <c r="G45" s="10"/>
      <c r="H45" s="10"/>
      <c r="I45" s="11">
        <f t="shared" si="1"/>
        <v>6600</v>
      </c>
      <c r="J45" s="11">
        <f t="shared" si="2"/>
        <v>0</v>
      </c>
    </row>
    <row r="46" spans="1:10" x14ac:dyDescent="0.2">
      <c r="A46" s="8" t="s">
        <v>101</v>
      </c>
      <c r="B46" s="9" t="s">
        <v>102</v>
      </c>
      <c r="C46" s="9" t="s">
        <v>103</v>
      </c>
      <c r="D46" s="10">
        <v>1912738.59</v>
      </c>
      <c r="E46" s="10">
        <v>1912738.59</v>
      </c>
      <c r="F46" s="10"/>
      <c r="G46" s="10"/>
      <c r="H46" s="10"/>
      <c r="I46" s="11">
        <f t="shared" si="1"/>
        <v>1912738.59</v>
      </c>
      <c r="J46" s="11">
        <f t="shared" si="2"/>
        <v>0</v>
      </c>
    </row>
    <row r="47" spans="1:10" x14ac:dyDescent="0.2">
      <c r="A47" s="8" t="s">
        <v>104</v>
      </c>
      <c r="B47" s="9" t="s">
        <v>105</v>
      </c>
      <c r="C47" s="9" t="s">
        <v>106</v>
      </c>
      <c r="D47" s="10"/>
      <c r="E47" s="10"/>
      <c r="F47" s="10"/>
      <c r="G47" s="10"/>
      <c r="H47" s="10"/>
      <c r="I47" s="11">
        <f t="shared" si="1"/>
        <v>0</v>
      </c>
      <c r="J47" s="11">
        <f t="shared" si="2"/>
        <v>0</v>
      </c>
    </row>
    <row r="48" spans="1:10" x14ac:dyDescent="0.2">
      <c r="A48" s="8" t="s">
        <v>107</v>
      </c>
      <c r="B48" s="9" t="s">
        <v>108</v>
      </c>
      <c r="C48" s="9" t="s">
        <v>109</v>
      </c>
      <c r="D48" s="10">
        <v>298817.53999999998</v>
      </c>
      <c r="E48" s="10">
        <v>297382.40999999997</v>
      </c>
      <c r="F48" s="10"/>
      <c r="G48" s="10"/>
      <c r="H48" s="10"/>
      <c r="I48" s="11">
        <f t="shared" si="1"/>
        <v>297382.40999999997</v>
      </c>
      <c r="J48" s="11">
        <f t="shared" si="2"/>
        <v>1435.1300000000047</v>
      </c>
    </row>
    <row r="49" spans="1:10" x14ac:dyDescent="0.2">
      <c r="A49" s="8" t="s">
        <v>110</v>
      </c>
      <c r="B49" s="9" t="s">
        <v>111</v>
      </c>
      <c r="C49" s="9" t="s">
        <v>112</v>
      </c>
      <c r="D49" s="10">
        <v>267476.21999999997</v>
      </c>
      <c r="E49" s="10">
        <f>267023.99-G49</f>
        <v>265723.99</v>
      </c>
      <c r="F49" s="10"/>
      <c r="G49" s="10">
        <v>1300</v>
      </c>
      <c r="H49" s="10"/>
      <c r="I49" s="11">
        <f t="shared" si="1"/>
        <v>267023.99</v>
      </c>
      <c r="J49" s="11">
        <f t="shared" si="2"/>
        <v>452.22999999998137</v>
      </c>
    </row>
    <row r="50" spans="1:10" x14ac:dyDescent="0.2">
      <c r="A50" s="8" t="s">
        <v>113</v>
      </c>
      <c r="B50" s="9" t="s">
        <v>114</v>
      </c>
      <c r="C50" s="9" t="s">
        <v>115</v>
      </c>
      <c r="D50" s="11"/>
      <c r="E50" s="11"/>
      <c r="F50" s="11"/>
      <c r="G50" s="11"/>
      <c r="H50" s="11"/>
      <c r="I50" s="11">
        <f t="shared" si="1"/>
        <v>0</v>
      </c>
      <c r="J50" s="11">
        <f t="shared" si="2"/>
        <v>0</v>
      </c>
    </row>
    <row r="51" spans="1:10" ht="25.5" x14ac:dyDescent="0.2">
      <c r="A51" s="8" t="s">
        <v>116</v>
      </c>
      <c r="B51" s="9" t="s">
        <v>117</v>
      </c>
      <c r="C51" s="9" t="s">
        <v>118</v>
      </c>
      <c r="D51" s="10"/>
      <c r="E51" s="10"/>
      <c r="F51" s="10"/>
      <c r="G51" s="10"/>
      <c r="H51" s="10"/>
      <c r="I51" s="11">
        <f t="shared" si="1"/>
        <v>0</v>
      </c>
      <c r="J51" s="11">
        <f t="shared" si="2"/>
        <v>0</v>
      </c>
    </row>
    <row r="52" spans="1:10" ht="25.5" x14ac:dyDescent="0.2">
      <c r="A52" s="8" t="s">
        <v>119</v>
      </c>
      <c r="B52" s="9" t="s">
        <v>120</v>
      </c>
      <c r="C52" s="9" t="s">
        <v>121</v>
      </c>
      <c r="D52" s="10"/>
      <c r="E52" s="10"/>
      <c r="F52" s="10"/>
      <c r="G52" s="10"/>
      <c r="H52" s="10"/>
      <c r="I52" s="11">
        <f t="shared" si="1"/>
        <v>0</v>
      </c>
      <c r="J52" s="11">
        <f t="shared" si="2"/>
        <v>0</v>
      </c>
    </row>
    <row r="53" spans="1:10" x14ac:dyDescent="0.2">
      <c r="A53" s="8" t="s">
        <v>122</v>
      </c>
      <c r="B53" s="9" t="s">
        <v>82</v>
      </c>
      <c r="C53" s="9" t="s">
        <v>123</v>
      </c>
      <c r="D53" s="11"/>
      <c r="E53" s="11"/>
      <c r="F53" s="11"/>
      <c r="G53" s="11"/>
      <c r="H53" s="11"/>
      <c r="I53" s="11">
        <f t="shared" si="1"/>
        <v>0</v>
      </c>
      <c r="J53" s="11">
        <f t="shared" si="2"/>
        <v>0</v>
      </c>
    </row>
    <row r="54" spans="1:10" ht="25.5" x14ac:dyDescent="0.2">
      <c r="A54" s="8" t="s">
        <v>124</v>
      </c>
      <c r="B54" s="9" t="s">
        <v>85</v>
      </c>
      <c r="C54" s="9" t="s">
        <v>125</v>
      </c>
      <c r="D54" s="10"/>
      <c r="E54" s="10"/>
      <c r="F54" s="10"/>
      <c r="G54" s="10"/>
      <c r="H54" s="10"/>
      <c r="I54" s="11">
        <f t="shared" si="1"/>
        <v>0</v>
      </c>
      <c r="J54" s="11">
        <f t="shared" si="2"/>
        <v>0</v>
      </c>
    </row>
    <row r="55" spans="1:10" ht="38.25" x14ac:dyDescent="0.2">
      <c r="A55" s="8" t="s">
        <v>126</v>
      </c>
      <c r="B55" s="9" t="s">
        <v>88</v>
      </c>
      <c r="C55" s="9" t="s">
        <v>127</v>
      </c>
      <c r="D55" s="10"/>
      <c r="E55" s="10"/>
      <c r="F55" s="10"/>
      <c r="G55" s="10"/>
      <c r="H55" s="10"/>
      <c r="I55" s="11">
        <f t="shared" si="1"/>
        <v>0</v>
      </c>
      <c r="J55" s="11">
        <f t="shared" si="2"/>
        <v>0</v>
      </c>
    </row>
    <row r="56" spans="1:10" x14ac:dyDescent="0.2">
      <c r="A56" s="8" t="s">
        <v>128</v>
      </c>
      <c r="B56" s="9" t="s">
        <v>115</v>
      </c>
      <c r="C56" s="9" t="s">
        <v>129</v>
      </c>
      <c r="D56" s="11"/>
      <c r="E56" s="11"/>
      <c r="F56" s="11"/>
      <c r="G56" s="11"/>
      <c r="H56" s="11"/>
      <c r="I56" s="11">
        <f t="shared" si="1"/>
        <v>0</v>
      </c>
      <c r="J56" s="11">
        <f t="shared" si="2"/>
        <v>0</v>
      </c>
    </row>
    <row r="57" spans="1:10" ht="25.5" x14ac:dyDescent="0.2">
      <c r="A57" s="8" t="s">
        <v>130</v>
      </c>
      <c r="B57" s="9" t="s">
        <v>121</v>
      </c>
      <c r="C57" s="9" t="s">
        <v>131</v>
      </c>
      <c r="D57" s="10"/>
      <c r="E57" s="10"/>
      <c r="F57" s="10"/>
      <c r="G57" s="10"/>
      <c r="H57" s="10"/>
      <c r="I57" s="11">
        <f t="shared" si="1"/>
        <v>0</v>
      </c>
      <c r="J57" s="11">
        <f t="shared" si="2"/>
        <v>0</v>
      </c>
    </row>
    <row r="58" spans="1:10" x14ac:dyDescent="0.2">
      <c r="A58" s="8" t="s">
        <v>132</v>
      </c>
      <c r="B58" s="9" t="s">
        <v>133</v>
      </c>
      <c r="C58" s="9" t="s">
        <v>134</v>
      </c>
      <c r="D58" s="10"/>
      <c r="E58" s="10"/>
      <c r="F58" s="10"/>
      <c r="G58" s="10"/>
      <c r="H58" s="10"/>
      <c r="I58" s="11">
        <f t="shared" si="1"/>
        <v>0</v>
      </c>
      <c r="J58" s="11">
        <f t="shared" si="2"/>
        <v>0</v>
      </c>
    </row>
    <row r="59" spans="1:10" x14ac:dyDescent="0.2">
      <c r="A59" s="8" t="s">
        <v>135</v>
      </c>
      <c r="B59" s="9" t="s">
        <v>123</v>
      </c>
      <c r="C59" s="9" t="s">
        <v>136</v>
      </c>
      <c r="D59" s="11">
        <f>SUM(D60:D61)</f>
        <v>0</v>
      </c>
      <c r="E59" s="11">
        <f t="shared" ref="E59:J59" si="5">SUM(E60:E61)</f>
        <v>0</v>
      </c>
      <c r="F59" s="11">
        <f t="shared" si="5"/>
        <v>0</v>
      </c>
      <c r="G59" s="11">
        <f t="shared" si="5"/>
        <v>0</v>
      </c>
      <c r="H59" s="11">
        <f t="shared" si="5"/>
        <v>0</v>
      </c>
      <c r="I59" s="11">
        <f t="shared" si="5"/>
        <v>0</v>
      </c>
      <c r="J59" s="11">
        <f t="shared" si="5"/>
        <v>0</v>
      </c>
    </row>
    <row r="60" spans="1:10" x14ac:dyDescent="0.2">
      <c r="A60" s="8" t="s">
        <v>137</v>
      </c>
      <c r="B60" s="9" t="s">
        <v>127</v>
      </c>
      <c r="C60" s="9" t="s">
        <v>138</v>
      </c>
      <c r="D60" s="10"/>
      <c r="E60" s="10"/>
      <c r="F60" s="10"/>
      <c r="G60" s="10"/>
      <c r="H60" s="10"/>
      <c r="I60" s="11">
        <f t="shared" si="1"/>
        <v>0</v>
      </c>
      <c r="J60" s="11">
        <f t="shared" si="2"/>
        <v>0</v>
      </c>
    </row>
    <row r="61" spans="1:10" ht="25.5" x14ac:dyDescent="0.2">
      <c r="A61" s="8" t="s">
        <v>139</v>
      </c>
      <c r="B61" s="9" t="s">
        <v>140</v>
      </c>
      <c r="C61" s="9" t="s">
        <v>141</v>
      </c>
      <c r="D61" s="10"/>
      <c r="E61" s="10"/>
      <c r="F61" s="10"/>
      <c r="G61" s="10"/>
      <c r="H61" s="10"/>
      <c r="I61" s="11">
        <f t="shared" si="1"/>
        <v>0</v>
      </c>
      <c r="J61" s="11">
        <f t="shared" si="2"/>
        <v>0</v>
      </c>
    </row>
    <row r="62" spans="1:10" x14ac:dyDescent="0.2">
      <c r="A62" s="8" t="s">
        <v>142</v>
      </c>
      <c r="B62" s="9" t="s">
        <v>129</v>
      </c>
      <c r="C62" s="9" t="s">
        <v>143</v>
      </c>
      <c r="D62" s="10">
        <v>224355.24</v>
      </c>
      <c r="E62" s="10">
        <v>223276.72</v>
      </c>
      <c r="F62" s="10"/>
      <c r="G62" s="10"/>
      <c r="H62" s="10"/>
      <c r="I62" s="11">
        <f t="shared" si="1"/>
        <v>223276.72</v>
      </c>
      <c r="J62" s="11">
        <f t="shared" si="2"/>
        <v>1078.5199999999895</v>
      </c>
    </row>
    <row r="63" spans="1:10" x14ac:dyDescent="0.2">
      <c r="A63" s="8" t="s">
        <v>144</v>
      </c>
      <c r="B63" s="9" t="s">
        <v>136</v>
      </c>
      <c r="C63" s="9" t="s">
        <v>145</v>
      </c>
      <c r="D63" s="11">
        <f>SUM(D64:D67)</f>
        <v>556755.83000000007</v>
      </c>
      <c r="E63" s="11">
        <f>SUM(E64:E67)</f>
        <v>515363.25</v>
      </c>
      <c r="F63" s="11">
        <f>SUM(F64:F67)</f>
        <v>0</v>
      </c>
      <c r="G63" s="11">
        <f>SUM(G64:G67)</f>
        <v>39500</v>
      </c>
      <c r="H63" s="11">
        <f>SUM(H64:H67)</f>
        <v>0</v>
      </c>
      <c r="I63" s="11">
        <f t="shared" si="1"/>
        <v>554863.25</v>
      </c>
      <c r="J63" s="11">
        <f t="shared" si="2"/>
        <v>1892.5800000000745</v>
      </c>
    </row>
    <row r="64" spans="1:10" x14ac:dyDescent="0.2">
      <c r="A64" s="8" t="s">
        <v>146</v>
      </c>
      <c r="B64" s="9" t="s">
        <v>147</v>
      </c>
      <c r="C64" s="9" t="s">
        <v>148</v>
      </c>
      <c r="D64" s="10">
        <f>44800+37140</f>
        <v>81940</v>
      </c>
      <c r="E64" s="10">
        <f>44800+37140</f>
        <v>81940</v>
      </c>
      <c r="F64" s="10"/>
      <c r="G64" s="10"/>
      <c r="H64" s="10"/>
      <c r="I64" s="11">
        <f t="shared" si="1"/>
        <v>81940</v>
      </c>
      <c r="J64" s="11">
        <f t="shared" si="2"/>
        <v>0</v>
      </c>
    </row>
    <row r="65" spans="1:10" x14ac:dyDescent="0.2">
      <c r="A65" s="8" t="s">
        <v>149</v>
      </c>
      <c r="B65" s="9" t="s">
        <v>138</v>
      </c>
      <c r="C65" s="9" t="s">
        <v>150</v>
      </c>
      <c r="D65" s="10"/>
      <c r="E65" s="10"/>
      <c r="F65" s="10"/>
      <c r="G65" s="10"/>
      <c r="H65" s="10"/>
      <c r="I65" s="11">
        <f t="shared" si="1"/>
        <v>0</v>
      </c>
      <c r="J65" s="11">
        <f t="shared" si="2"/>
        <v>0</v>
      </c>
    </row>
    <row r="66" spans="1:10" x14ac:dyDescent="0.2">
      <c r="A66" s="8" t="s">
        <v>151</v>
      </c>
      <c r="B66" s="9" t="s">
        <v>141</v>
      </c>
      <c r="C66" s="9" t="s">
        <v>152</v>
      </c>
      <c r="D66" s="10"/>
      <c r="E66" s="10"/>
      <c r="F66" s="10"/>
      <c r="G66" s="10"/>
      <c r="H66" s="10"/>
      <c r="I66" s="11">
        <f t="shared" si="1"/>
        <v>0</v>
      </c>
      <c r="J66" s="11">
        <f t="shared" si="2"/>
        <v>0</v>
      </c>
    </row>
    <row r="67" spans="1:10" x14ac:dyDescent="0.2">
      <c r="A67" s="8" t="s">
        <v>153</v>
      </c>
      <c r="B67" s="9" t="s">
        <v>154</v>
      </c>
      <c r="C67" s="9" t="s">
        <v>155</v>
      </c>
      <c r="D67" s="10">
        <f>467815.83+7000</f>
        <v>474815.83</v>
      </c>
      <c r="E67" s="10">
        <f>465923.25+7000-G67</f>
        <v>433423.25</v>
      </c>
      <c r="F67" s="10"/>
      <c r="G67" s="10">
        <v>39500</v>
      </c>
      <c r="H67" s="10"/>
      <c r="I67" s="11">
        <f t="shared" si="1"/>
        <v>472923.25</v>
      </c>
      <c r="J67" s="11">
        <f t="shared" si="2"/>
        <v>1892.5800000000163</v>
      </c>
    </row>
    <row r="68" spans="1:10" x14ac:dyDescent="0.2">
      <c r="A68" s="8" t="s">
        <v>156</v>
      </c>
      <c r="B68" s="9" t="s">
        <v>157</v>
      </c>
      <c r="C68" s="9" t="s">
        <v>158</v>
      </c>
      <c r="D68" s="11"/>
      <c r="E68" s="11"/>
      <c r="F68" s="11"/>
      <c r="G68" s="11"/>
      <c r="H68" s="11"/>
      <c r="I68" s="11">
        <f t="shared" si="1"/>
        <v>0</v>
      </c>
      <c r="J68" s="11">
        <f t="shared" si="2"/>
        <v>0</v>
      </c>
    </row>
    <row r="69" spans="1:10" x14ac:dyDescent="0.2">
      <c r="A69" s="8" t="s">
        <v>159</v>
      </c>
      <c r="B69" s="9" t="s">
        <v>160</v>
      </c>
      <c r="C69" s="9" t="s">
        <v>161</v>
      </c>
      <c r="D69" s="10"/>
      <c r="E69" s="10"/>
      <c r="F69" s="10"/>
      <c r="G69" s="10"/>
      <c r="H69" s="10"/>
      <c r="I69" s="11">
        <f t="shared" si="1"/>
        <v>0</v>
      </c>
      <c r="J69" s="11">
        <f t="shared" si="2"/>
        <v>0</v>
      </c>
    </row>
    <row r="70" spans="1:10" x14ac:dyDescent="0.2">
      <c r="A70" s="8" t="s">
        <v>162</v>
      </c>
      <c r="B70" s="9" t="s">
        <v>163</v>
      </c>
      <c r="C70" s="9" t="s">
        <v>164</v>
      </c>
      <c r="D70" s="10"/>
      <c r="E70" s="10"/>
      <c r="F70" s="10"/>
      <c r="G70" s="10"/>
      <c r="H70" s="10"/>
      <c r="I70" s="11">
        <f t="shared" si="1"/>
        <v>0</v>
      </c>
      <c r="J70" s="11">
        <f t="shared" si="2"/>
        <v>0</v>
      </c>
    </row>
    <row r="71" spans="1:10" x14ac:dyDescent="0.2">
      <c r="A71" s="8" t="s">
        <v>165</v>
      </c>
      <c r="B71" s="9" t="s">
        <v>166</v>
      </c>
      <c r="C71" s="9" t="s">
        <v>167</v>
      </c>
      <c r="D71" s="10"/>
      <c r="E71" s="10"/>
      <c r="F71" s="10"/>
      <c r="G71" s="10"/>
      <c r="H71" s="10"/>
      <c r="I71" s="11">
        <f t="shared" si="1"/>
        <v>0</v>
      </c>
      <c r="J71" s="11">
        <f t="shared" si="2"/>
        <v>0</v>
      </c>
    </row>
    <row r="72" spans="1:10" x14ac:dyDescent="0.2">
      <c r="A72" s="8" t="s">
        <v>168</v>
      </c>
      <c r="B72" s="9" t="s">
        <v>169</v>
      </c>
      <c r="C72" s="9" t="s">
        <v>45</v>
      </c>
      <c r="D72" s="11">
        <f t="shared" ref="D72:I72" si="6">D16-D38</f>
        <v>-88144.999999996275</v>
      </c>
      <c r="E72" s="11">
        <f t="shared" si="6"/>
        <v>881770.520000007</v>
      </c>
      <c r="F72" s="11">
        <f t="shared" si="6"/>
        <v>0</v>
      </c>
      <c r="G72" s="11">
        <f t="shared" si="6"/>
        <v>-965687.87</v>
      </c>
      <c r="H72" s="11">
        <f t="shared" si="6"/>
        <v>0</v>
      </c>
      <c r="I72" s="11">
        <f t="shared" si="6"/>
        <v>-83917.34999999404</v>
      </c>
      <c r="J72" s="11">
        <f t="shared" si="2"/>
        <v>-4227.6500000022352</v>
      </c>
    </row>
    <row r="73" spans="1:10" s="36" customFormat="1" ht="15" x14ac:dyDescent="0.25">
      <c r="A73" s="32"/>
      <c r="B73" s="32"/>
      <c r="C73" s="17" t="s">
        <v>243</v>
      </c>
      <c r="D73" s="37"/>
      <c r="E73" s="33"/>
      <c r="F73" s="33"/>
      <c r="G73" s="33"/>
      <c r="H73" s="33"/>
      <c r="I73" s="33"/>
      <c r="J73" s="35" t="s">
        <v>260</v>
      </c>
    </row>
    <row r="74" spans="1:10" ht="25.5" x14ac:dyDescent="0.2">
      <c r="A74" s="8" t="s">
        <v>170</v>
      </c>
      <c r="B74" s="9" t="s">
        <v>158</v>
      </c>
      <c r="C74" s="9" t="s">
        <v>22</v>
      </c>
      <c r="D74" s="11">
        <f t="shared" ref="D74:J74" si="7">D75+D84+D89+D95+D98+D92</f>
        <v>88144.999999996275</v>
      </c>
      <c r="E74" s="11">
        <f t="shared" si="7"/>
        <v>-881770.52000000596</v>
      </c>
      <c r="F74" s="11">
        <f t="shared" si="7"/>
        <v>0</v>
      </c>
      <c r="G74" s="11">
        <f t="shared" si="7"/>
        <v>965687.87</v>
      </c>
      <c r="H74" s="11">
        <f t="shared" si="7"/>
        <v>0</v>
      </c>
      <c r="I74" s="11">
        <f t="shared" si="7"/>
        <v>83917.34999999404</v>
      </c>
      <c r="J74" s="11">
        <f t="shared" si="7"/>
        <v>4227.6500000022352</v>
      </c>
    </row>
    <row r="75" spans="1:10" x14ac:dyDescent="0.2">
      <c r="A75" s="8" t="s">
        <v>171</v>
      </c>
      <c r="B75" s="9" t="s">
        <v>161</v>
      </c>
      <c r="C75" s="9" t="s">
        <v>22</v>
      </c>
      <c r="D75" s="11"/>
      <c r="E75" s="11"/>
      <c r="F75" s="11"/>
      <c r="G75" s="11"/>
      <c r="H75" s="11"/>
      <c r="I75" s="11">
        <f t="shared" si="1"/>
        <v>0</v>
      </c>
      <c r="J75" s="11">
        <f t="shared" si="2"/>
        <v>0</v>
      </c>
    </row>
    <row r="76" spans="1:10" x14ac:dyDescent="0.2">
      <c r="A76" s="8" t="s">
        <v>172</v>
      </c>
      <c r="B76" s="9" t="s">
        <v>173</v>
      </c>
      <c r="C76" s="9" t="s">
        <v>96</v>
      </c>
      <c r="D76" s="10"/>
      <c r="E76" s="10"/>
      <c r="F76" s="10"/>
      <c r="G76" s="10"/>
      <c r="H76" s="10"/>
      <c r="I76" s="11">
        <f t="shared" si="1"/>
        <v>0</v>
      </c>
      <c r="J76" s="11">
        <f t="shared" si="2"/>
        <v>0</v>
      </c>
    </row>
    <row r="77" spans="1:10" x14ac:dyDescent="0.2">
      <c r="A77" s="8" t="s">
        <v>174</v>
      </c>
      <c r="B77" s="9" t="s">
        <v>175</v>
      </c>
      <c r="C77" s="9" t="s">
        <v>96</v>
      </c>
      <c r="D77" s="10"/>
      <c r="E77" s="10"/>
      <c r="F77" s="10"/>
      <c r="G77" s="10"/>
      <c r="H77" s="10"/>
      <c r="I77" s="11">
        <f t="shared" si="1"/>
        <v>0</v>
      </c>
      <c r="J77" s="11">
        <f t="shared" si="2"/>
        <v>0</v>
      </c>
    </row>
    <row r="78" spans="1:10" x14ac:dyDescent="0.2">
      <c r="A78" s="8" t="s">
        <v>176</v>
      </c>
      <c r="B78" s="9" t="s">
        <v>177</v>
      </c>
      <c r="C78" s="9" t="s">
        <v>178</v>
      </c>
      <c r="D78" s="10"/>
      <c r="E78" s="10"/>
      <c r="F78" s="10"/>
      <c r="G78" s="10"/>
      <c r="H78" s="10"/>
      <c r="I78" s="11">
        <f t="shared" si="1"/>
        <v>0</v>
      </c>
      <c r="J78" s="11">
        <f t="shared" si="2"/>
        <v>0</v>
      </c>
    </row>
    <row r="79" spans="1:10" x14ac:dyDescent="0.2">
      <c r="A79" s="8" t="s">
        <v>179</v>
      </c>
      <c r="B79" s="9" t="s">
        <v>180</v>
      </c>
      <c r="C79" s="9" t="s">
        <v>181</v>
      </c>
      <c r="D79" s="10"/>
      <c r="E79" s="10"/>
      <c r="F79" s="10"/>
      <c r="G79" s="10"/>
      <c r="H79" s="10"/>
      <c r="I79" s="11">
        <f t="shared" si="1"/>
        <v>0</v>
      </c>
      <c r="J79" s="11">
        <f t="shared" si="2"/>
        <v>0</v>
      </c>
    </row>
    <row r="80" spans="1:10" x14ac:dyDescent="0.2">
      <c r="A80" s="8" t="s">
        <v>182</v>
      </c>
      <c r="B80" s="9" t="s">
        <v>183</v>
      </c>
      <c r="C80" s="9" t="s">
        <v>184</v>
      </c>
      <c r="D80" s="10"/>
      <c r="E80" s="10"/>
      <c r="F80" s="10"/>
      <c r="G80" s="10"/>
      <c r="H80" s="10"/>
      <c r="I80" s="11">
        <f t="shared" si="1"/>
        <v>0</v>
      </c>
      <c r="J80" s="11">
        <f t="shared" si="2"/>
        <v>0</v>
      </c>
    </row>
    <row r="81" spans="1:10" x14ac:dyDescent="0.2">
      <c r="A81" s="8" t="s">
        <v>185</v>
      </c>
      <c r="B81" s="9" t="s">
        <v>186</v>
      </c>
      <c r="C81" s="9" t="s">
        <v>187</v>
      </c>
      <c r="D81" s="10"/>
      <c r="E81" s="10"/>
      <c r="F81" s="10"/>
      <c r="G81" s="10"/>
      <c r="H81" s="10"/>
      <c r="I81" s="11">
        <f t="shared" si="1"/>
        <v>0</v>
      </c>
      <c r="J81" s="11">
        <f t="shared" si="2"/>
        <v>0</v>
      </c>
    </row>
    <row r="82" spans="1:10" x14ac:dyDescent="0.2">
      <c r="A82" s="8" t="s">
        <v>188</v>
      </c>
      <c r="B82" s="9" t="s">
        <v>189</v>
      </c>
      <c r="C82" s="9" t="s">
        <v>190</v>
      </c>
      <c r="D82" s="10"/>
      <c r="E82" s="10"/>
      <c r="F82" s="10"/>
      <c r="G82" s="10"/>
      <c r="H82" s="10"/>
      <c r="I82" s="11">
        <f t="shared" si="1"/>
        <v>0</v>
      </c>
      <c r="J82" s="11">
        <f t="shared" si="2"/>
        <v>0</v>
      </c>
    </row>
    <row r="83" spans="1:10" x14ac:dyDescent="0.2">
      <c r="A83" s="8" t="s">
        <v>191</v>
      </c>
      <c r="B83" s="9" t="s">
        <v>192</v>
      </c>
      <c r="C83" s="9" t="s">
        <v>193</v>
      </c>
      <c r="D83" s="10"/>
      <c r="E83" s="10"/>
      <c r="F83" s="10"/>
      <c r="G83" s="10"/>
      <c r="H83" s="10"/>
      <c r="I83" s="11">
        <f t="shared" si="1"/>
        <v>0</v>
      </c>
      <c r="J83" s="11">
        <f t="shared" si="2"/>
        <v>0</v>
      </c>
    </row>
    <row r="84" spans="1:10" x14ac:dyDescent="0.2">
      <c r="A84" s="8" t="s">
        <v>194</v>
      </c>
      <c r="B84" s="9" t="s">
        <v>60</v>
      </c>
      <c r="C84" s="9" t="s">
        <v>22</v>
      </c>
      <c r="D84" s="11"/>
      <c r="E84" s="11"/>
      <c r="F84" s="11"/>
      <c r="G84" s="11"/>
      <c r="H84" s="11"/>
      <c r="I84" s="11">
        <f t="shared" si="1"/>
        <v>0</v>
      </c>
      <c r="J84" s="11">
        <f t="shared" si="2"/>
        <v>0</v>
      </c>
    </row>
    <row r="85" spans="1:10" x14ac:dyDescent="0.2">
      <c r="A85" s="8" t="s">
        <v>172</v>
      </c>
      <c r="B85" s="9" t="s">
        <v>195</v>
      </c>
      <c r="C85" s="9" t="s">
        <v>96</v>
      </c>
      <c r="D85" s="10"/>
      <c r="E85" s="10"/>
      <c r="F85" s="10"/>
      <c r="G85" s="10"/>
      <c r="H85" s="10"/>
      <c r="I85" s="11">
        <f t="shared" si="1"/>
        <v>0</v>
      </c>
      <c r="J85" s="11">
        <f t="shared" ref="J85:J100" si="8">D85-I85</f>
        <v>0</v>
      </c>
    </row>
    <row r="86" spans="1:10" x14ac:dyDescent="0.2">
      <c r="A86" s="8" t="s">
        <v>174</v>
      </c>
      <c r="B86" s="9" t="s">
        <v>196</v>
      </c>
      <c r="C86" s="9" t="s">
        <v>96</v>
      </c>
      <c r="D86" s="10"/>
      <c r="E86" s="10"/>
      <c r="F86" s="10"/>
      <c r="G86" s="10"/>
      <c r="H86" s="10"/>
      <c r="I86" s="11">
        <f t="shared" si="1"/>
        <v>0</v>
      </c>
      <c r="J86" s="11">
        <f t="shared" si="8"/>
        <v>0</v>
      </c>
    </row>
    <row r="87" spans="1:10" x14ac:dyDescent="0.2">
      <c r="A87" s="8" t="s">
        <v>188</v>
      </c>
      <c r="B87" s="9" t="s">
        <v>197</v>
      </c>
      <c r="C87" s="9" t="s">
        <v>198</v>
      </c>
      <c r="D87" s="10"/>
      <c r="E87" s="10"/>
      <c r="F87" s="10"/>
      <c r="G87" s="10"/>
      <c r="H87" s="10"/>
      <c r="I87" s="11">
        <f t="shared" ref="I87:I100" si="9">SUM(E87:H87)</f>
        <v>0</v>
      </c>
      <c r="J87" s="11">
        <f t="shared" si="8"/>
        <v>0</v>
      </c>
    </row>
    <row r="88" spans="1:10" x14ac:dyDescent="0.2">
      <c r="A88" s="8" t="s">
        <v>191</v>
      </c>
      <c r="B88" s="9" t="s">
        <v>199</v>
      </c>
      <c r="C88" s="9" t="s">
        <v>200</v>
      </c>
      <c r="D88" s="10"/>
      <c r="E88" s="10"/>
      <c r="F88" s="10"/>
      <c r="G88" s="10"/>
      <c r="H88" s="10"/>
      <c r="I88" s="11">
        <f t="shared" si="9"/>
        <v>0</v>
      </c>
      <c r="J88" s="11">
        <f t="shared" si="8"/>
        <v>0</v>
      </c>
    </row>
    <row r="89" spans="1:10" x14ac:dyDescent="0.2">
      <c r="A89" s="8" t="s">
        <v>201</v>
      </c>
      <c r="B89" s="9" t="s">
        <v>202</v>
      </c>
      <c r="C89" s="9" t="s">
        <v>45</v>
      </c>
      <c r="D89" s="11">
        <f>D90+D91</f>
        <v>88144.999999996275</v>
      </c>
      <c r="E89" s="11">
        <f>E90+E91</f>
        <v>83917.34999999404</v>
      </c>
      <c r="F89" s="11">
        <f>F90+F91</f>
        <v>0</v>
      </c>
      <c r="G89" s="11">
        <f>G90+G91</f>
        <v>0</v>
      </c>
      <c r="H89" s="11">
        <f>H90+H91</f>
        <v>0</v>
      </c>
      <c r="I89" s="11">
        <f>SUM(E89:H89)</f>
        <v>83917.34999999404</v>
      </c>
      <c r="J89" s="11">
        <f>D89-I89</f>
        <v>4227.6500000022352</v>
      </c>
    </row>
    <row r="90" spans="1:10" x14ac:dyDescent="0.2">
      <c r="A90" s="8" t="s">
        <v>203</v>
      </c>
      <c r="B90" s="9" t="s">
        <v>190</v>
      </c>
      <c r="C90" s="9" t="s">
        <v>178</v>
      </c>
      <c r="D90" s="12">
        <f>-D16</f>
        <v>-24686450.560000002</v>
      </c>
      <c r="E90" s="12">
        <f>-I16</f>
        <v>-24653471.270000003</v>
      </c>
      <c r="F90" s="12">
        <f>-F16</f>
        <v>0</v>
      </c>
      <c r="G90" s="49">
        <f>-G19-G38</f>
        <v>-965687.87</v>
      </c>
      <c r="H90" s="12">
        <f>-H16</f>
        <v>0</v>
      </c>
      <c r="I90" s="11">
        <f>SUM(E90:H90)</f>
        <v>-25619159.140000004</v>
      </c>
      <c r="J90" s="11">
        <f>D90-I90</f>
        <v>932708.58000000194</v>
      </c>
    </row>
    <row r="91" spans="1:10" x14ac:dyDescent="0.2">
      <c r="A91" s="8" t="s">
        <v>204</v>
      </c>
      <c r="B91" s="9" t="s">
        <v>198</v>
      </c>
      <c r="C91" s="9" t="s">
        <v>181</v>
      </c>
      <c r="D91" s="12">
        <f>D38</f>
        <v>24774595.559999999</v>
      </c>
      <c r="E91" s="12">
        <f>I38</f>
        <v>24737388.619999997</v>
      </c>
      <c r="F91" s="12">
        <f>F38</f>
        <v>0</v>
      </c>
      <c r="G91" s="49">
        <f>G38+G16</f>
        <v>965687.87</v>
      </c>
      <c r="H91" s="12">
        <f>H38</f>
        <v>0</v>
      </c>
      <c r="I91" s="11">
        <f>SUM(E91:H91)</f>
        <v>25703076.489999998</v>
      </c>
      <c r="J91" s="11">
        <f>D91-I91</f>
        <v>-928480.9299999997</v>
      </c>
    </row>
    <row r="92" spans="1:10" ht="25.5" x14ac:dyDescent="0.2">
      <c r="A92" s="8" t="s">
        <v>205</v>
      </c>
      <c r="B92" s="9" t="s">
        <v>206</v>
      </c>
      <c r="C92" s="9" t="s">
        <v>45</v>
      </c>
      <c r="D92" s="10"/>
      <c r="E92" s="50">
        <f t="shared" ref="E92:J92" si="10">E93+E94</f>
        <v>-965687.87</v>
      </c>
      <c r="F92" s="11">
        <f t="shared" si="10"/>
        <v>0</v>
      </c>
      <c r="G92" s="50">
        <f t="shared" si="10"/>
        <v>965687.87</v>
      </c>
      <c r="H92" s="11">
        <f t="shared" si="10"/>
        <v>0</v>
      </c>
      <c r="I92" s="11">
        <f t="shared" si="10"/>
        <v>0</v>
      </c>
      <c r="J92" s="11">
        <f t="shared" si="10"/>
        <v>0</v>
      </c>
    </row>
    <row r="93" spans="1:10" x14ac:dyDescent="0.2">
      <c r="A93" s="8" t="s">
        <v>207</v>
      </c>
      <c r="B93" s="9" t="s">
        <v>208</v>
      </c>
      <c r="C93" s="9" t="s">
        <v>178</v>
      </c>
      <c r="D93" s="10"/>
      <c r="E93" s="50">
        <f>G16</f>
        <v>0</v>
      </c>
      <c r="F93" s="10"/>
      <c r="G93" s="50">
        <f>-E94</f>
        <v>965687.87</v>
      </c>
      <c r="H93" s="10"/>
      <c r="I93" s="11">
        <f>SUM(E93:H93)</f>
        <v>965687.87</v>
      </c>
      <c r="J93" s="11">
        <f>D93-I93</f>
        <v>-965687.87</v>
      </c>
    </row>
    <row r="94" spans="1:10" x14ac:dyDescent="0.2">
      <c r="A94" s="8" t="s">
        <v>209</v>
      </c>
      <c r="B94" s="9" t="s">
        <v>210</v>
      </c>
      <c r="C94" s="9" t="s">
        <v>181</v>
      </c>
      <c r="D94" s="10"/>
      <c r="E94" s="50">
        <f>-G38</f>
        <v>-965687.87</v>
      </c>
      <c r="F94" s="10"/>
      <c r="G94" s="50">
        <f>-E93</f>
        <v>0</v>
      </c>
      <c r="H94" s="10"/>
      <c r="I94" s="11">
        <f>SUM(E94:H94)</f>
        <v>-965687.87</v>
      </c>
      <c r="J94" s="11">
        <f>D94-I94</f>
        <v>965687.87</v>
      </c>
    </row>
    <row r="95" spans="1:10" x14ac:dyDescent="0.2">
      <c r="A95" s="8" t="s">
        <v>211</v>
      </c>
      <c r="B95" s="9" t="s">
        <v>200</v>
      </c>
      <c r="C95" s="9" t="s">
        <v>45</v>
      </c>
      <c r="D95" s="10"/>
      <c r="E95" s="50"/>
      <c r="F95" s="11"/>
      <c r="G95" s="50"/>
      <c r="H95" s="10"/>
      <c r="I95" s="11">
        <f t="shared" si="9"/>
        <v>0</v>
      </c>
      <c r="J95" s="11">
        <f t="shared" si="8"/>
        <v>0</v>
      </c>
    </row>
    <row r="96" spans="1:10" ht="25.5" x14ac:dyDescent="0.2">
      <c r="A96" s="8" t="s">
        <v>212</v>
      </c>
      <c r="B96" s="9" t="s">
        <v>213</v>
      </c>
      <c r="C96" s="9" t="s">
        <v>22</v>
      </c>
      <c r="D96" s="10"/>
      <c r="E96" s="10"/>
      <c r="F96" s="10"/>
      <c r="G96" s="10"/>
      <c r="H96" s="10"/>
      <c r="I96" s="11">
        <f t="shared" si="9"/>
        <v>0</v>
      </c>
      <c r="J96" s="11">
        <f t="shared" si="8"/>
        <v>0</v>
      </c>
    </row>
    <row r="97" spans="1:10" ht="25.5" x14ac:dyDescent="0.2">
      <c r="A97" s="8" t="s">
        <v>214</v>
      </c>
      <c r="B97" s="9" t="s">
        <v>215</v>
      </c>
      <c r="C97" s="9" t="s">
        <v>22</v>
      </c>
      <c r="D97" s="10"/>
      <c r="E97" s="10"/>
      <c r="F97" s="10"/>
      <c r="G97" s="10"/>
      <c r="H97" s="10"/>
      <c r="I97" s="11">
        <f t="shared" si="9"/>
        <v>0</v>
      </c>
      <c r="J97" s="11">
        <f t="shared" si="8"/>
        <v>0</v>
      </c>
    </row>
    <row r="98" spans="1:10" ht="25.5" x14ac:dyDescent="0.2">
      <c r="A98" s="8" t="s">
        <v>216</v>
      </c>
      <c r="B98" s="9" t="s">
        <v>217</v>
      </c>
      <c r="C98" s="9" t="s">
        <v>45</v>
      </c>
      <c r="D98" s="10"/>
      <c r="E98" s="11"/>
      <c r="F98" s="11"/>
      <c r="G98" s="11"/>
      <c r="H98" s="10"/>
      <c r="I98" s="11">
        <f t="shared" si="9"/>
        <v>0</v>
      </c>
      <c r="J98" s="11">
        <f t="shared" si="8"/>
        <v>0</v>
      </c>
    </row>
    <row r="99" spans="1:10" ht="25.5" x14ac:dyDescent="0.2">
      <c r="A99" s="8" t="s">
        <v>218</v>
      </c>
      <c r="B99" s="9" t="s">
        <v>219</v>
      </c>
      <c r="C99" s="9" t="s">
        <v>22</v>
      </c>
      <c r="D99" s="10"/>
      <c r="E99" s="10"/>
      <c r="F99" s="10"/>
      <c r="G99" s="10"/>
      <c r="H99" s="10"/>
      <c r="I99" s="11">
        <f t="shared" si="9"/>
        <v>0</v>
      </c>
      <c r="J99" s="11">
        <f t="shared" si="8"/>
        <v>0</v>
      </c>
    </row>
    <row r="100" spans="1:10" ht="25.5" x14ac:dyDescent="0.2">
      <c r="A100" s="8" t="s">
        <v>220</v>
      </c>
      <c r="B100" s="9" t="s">
        <v>221</v>
      </c>
      <c r="C100" s="9" t="s">
        <v>22</v>
      </c>
      <c r="D100" s="10"/>
      <c r="E100" s="10"/>
      <c r="F100" s="10"/>
      <c r="G100" s="10"/>
      <c r="H100" s="10"/>
      <c r="I100" s="11">
        <f t="shared" si="9"/>
        <v>0</v>
      </c>
      <c r="J100" s="11">
        <f t="shared" si="8"/>
        <v>0</v>
      </c>
    </row>
    <row r="101" spans="1:10" x14ac:dyDescent="0.2">
      <c r="A101" s="13"/>
      <c r="B101" s="14"/>
      <c r="C101" s="14"/>
      <c r="D101" s="15"/>
      <c r="E101" s="15"/>
      <c r="F101" s="15"/>
      <c r="G101" s="15"/>
      <c r="H101" s="15"/>
      <c r="I101" s="15"/>
      <c r="J101" s="15"/>
    </row>
    <row r="103" spans="1:10" s="36" customFormat="1" ht="11.25" x14ac:dyDescent="0.2"/>
    <row r="104" spans="1:10" s="36" customFormat="1" x14ac:dyDescent="0.2">
      <c r="A104" s="36" t="s">
        <v>268</v>
      </c>
      <c r="B104" s="51" t="s">
        <v>269</v>
      </c>
      <c r="C104" s="52"/>
      <c r="D104" s="52"/>
      <c r="F104" s="36" t="s">
        <v>244</v>
      </c>
      <c r="H104" s="47" t="s">
        <v>261</v>
      </c>
    </row>
    <row r="105" spans="1:10" s="36" customFormat="1" ht="11.25" x14ac:dyDescent="0.2">
      <c r="A105" s="39" t="s">
        <v>245</v>
      </c>
      <c r="B105" s="40" t="s">
        <v>246</v>
      </c>
      <c r="C105" s="40"/>
      <c r="D105" s="40"/>
      <c r="F105" s="39" t="s">
        <v>247</v>
      </c>
    </row>
    <row r="106" spans="1:10" s="36" customFormat="1" ht="11.25" x14ac:dyDescent="0.2">
      <c r="A106" s="39"/>
      <c r="B106" s="41"/>
      <c r="C106" s="41"/>
      <c r="D106" s="41"/>
      <c r="H106" s="39"/>
      <c r="I106" s="41"/>
      <c r="J106" s="41"/>
    </row>
    <row r="107" spans="1:10" s="36" customFormat="1" x14ac:dyDescent="0.2">
      <c r="A107" s="36" t="s">
        <v>248</v>
      </c>
      <c r="B107" s="51" t="s">
        <v>270</v>
      </c>
      <c r="C107" s="52"/>
      <c r="D107" s="52"/>
    </row>
    <row r="108" spans="1:10" s="36" customFormat="1" ht="11.25" x14ac:dyDescent="0.2">
      <c r="A108" s="39" t="s">
        <v>249</v>
      </c>
      <c r="B108" s="40" t="s">
        <v>246</v>
      </c>
      <c r="C108" s="40"/>
      <c r="D108" s="40"/>
    </row>
    <row r="109" spans="1:10" s="36" customFormat="1" ht="11.25" x14ac:dyDescent="0.2">
      <c r="E109" s="42" t="s">
        <v>250</v>
      </c>
      <c r="G109" s="47" t="s">
        <v>264</v>
      </c>
    </row>
    <row r="110" spans="1:10" s="36" customFormat="1" ht="11.25" x14ac:dyDescent="0.2">
      <c r="G110" s="40" t="s">
        <v>251</v>
      </c>
      <c r="H110" s="40"/>
      <c r="I110" s="40"/>
      <c r="J110" s="40"/>
    </row>
    <row r="111" spans="1:10" s="36" customFormat="1" ht="11.25" x14ac:dyDescent="0.2"/>
    <row r="112" spans="1:10" s="36" customFormat="1" ht="12" x14ac:dyDescent="0.2">
      <c r="E112" s="43" t="s">
        <v>252</v>
      </c>
      <c r="F112" s="36" t="s">
        <v>253</v>
      </c>
      <c r="H112" s="47" t="s">
        <v>265</v>
      </c>
    </row>
    <row r="113" spans="1:7" s="36" customFormat="1" ht="11.25" x14ac:dyDescent="0.2">
      <c r="E113" s="39" t="s">
        <v>257</v>
      </c>
    </row>
    <row r="114" spans="1:7" s="36" customFormat="1" ht="11.25" x14ac:dyDescent="0.2"/>
    <row r="115" spans="1:7" s="36" customFormat="1" ht="11.25" x14ac:dyDescent="0.2">
      <c r="A115" s="47" t="s">
        <v>271</v>
      </c>
      <c r="D115" s="48" t="s">
        <v>272</v>
      </c>
      <c r="E115" s="38"/>
      <c r="G115" s="44" t="s">
        <v>22</v>
      </c>
    </row>
    <row r="116" spans="1:7" s="36" customFormat="1" ht="11.25" x14ac:dyDescent="0.2">
      <c r="A116" s="39" t="s">
        <v>254</v>
      </c>
      <c r="D116" s="40" t="s">
        <v>246</v>
      </c>
      <c r="E116" s="40"/>
      <c r="G116" s="45" t="s">
        <v>255</v>
      </c>
    </row>
    <row r="117" spans="1:7" s="36" customFormat="1" ht="11.25" x14ac:dyDescent="0.2"/>
    <row r="118" spans="1:7" s="36" customFormat="1" ht="11.25" x14ac:dyDescent="0.2">
      <c r="A118" s="36" t="s">
        <v>256</v>
      </c>
    </row>
    <row r="119" spans="1:7" s="46" customFormat="1" x14ac:dyDescent="0.2"/>
  </sheetData>
  <mergeCells count="2">
    <mergeCell ref="B104:D104"/>
    <mergeCell ref="B107:D107"/>
  </mergeCells>
  <phoneticPr fontId="0" type="noConversion"/>
  <pageMargins left="0.75" right="0.75" top="1" bottom="1" header="0.5" footer="0.5"/>
  <pageSetup paperSize="9" scale="63" orientation="landscape" verticalDpi="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Company>Finupravlenie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Galina</dc:creator>
  <cp:lastModifiedBy>Жанна</cp:lastModifiedBy>
  <cp:lastPrinted>2013-06-17T02:55:31Z</cp:lastPrinted>
  <dcterms:created xsi:type="dcterms:W3CDTF">2012-08-07T04:32:50Z</dcterms:created>
  <dcterms:modified xsi:type="dcterms:W3CDTF">2014-04-01T04:01:13Z</dcterms:modified>
</cp:coreProperties>
</file>